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codeName="ThisWorkbook"/>
  <mc:AlternateContent xmlns:mc="http://schemas.openxmlformats.org/markup-compatibility/2006">
    <mc:Choice Requires="x15">
      <x15ac:absPath xmlns:x15ac="http://schemas.microsoft.com/office/spreadsheetml/2010/11/ac" url="C:\Users\Tajnistvo\Desktop\"/>
    </mc:Choice>
  </mc:AlternateContent>
  <xr:revisionPtr revIDLastSave="0" documentId="8_{12CE3666-A7C0-470A-832B-ED52BA38CC01}" xr6:coauthVersionLast="37" xr6:coauthVersionMax="37" xr10:uidLastSave="{00000000-0000-0000-0000-000000000000}"/>
  <bookViews>
    <workbookView xWindow="0" yWindow="0" windowWidth="25575" windowHeight="104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F324" i="9"/>
  <c r="E324" i="9"/>
  <c r="B324" i="9" s="1"/>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s="1"/>
  <c r="H311" i="9"/>
  <c r="G311" i="9"/>
  <c r="E311" i="9" s="1"/>
  <c r="B311" i="9" s="1"/>
  <c r="F311" i="9"/>
  <c r="F310" i="9"/>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F236" i="9" s="1"/>
  <c r="B236" i="9" s="1"/>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346" i="9"/>
  <c r="E346" i="9" s="1"/>
  <c r="G1539" i="1"/>
  <c r="H1539"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C1621" i="1" l="1"/>
  <c r="K1481" i="9"/>
  <c r="G344" i="9"/>
  <c r="E344" i="9" s="1"/>
  <c r="B344" i="9" s="1"/>
  <c r="I39" i="3"/>
  <c r="G343" i="9"/>
  <c r="E343" i="9" s="1"/>
  <c r="G1583" i="1"/>
  <c r="H1583" i="1"/>
  <c r="H11" i="3"/>
  <c r="B346" i="9"/>
  <c r="E345" i="9"/>
  <c r="I10" i="3" s="1"/>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K3" i="9" l="1"/>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<sst xmlns="http://schemas.openxmlformats.org/spreadsheetml/2006/main" count="5571" uniqueCount="3699">
  <si>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</si>
  <si>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</si>
  <si>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</si>
  <si>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</si>
  <si>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</si>
  <si>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</si>
  <si>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</si>
  <si>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</si>
  <si>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</si>
  <si>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</si>
  <si>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</si>
  <si>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</si>
  <si>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</si>
  <si>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</si>
  <si>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</si>
  <si>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</si>
  <si>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</si>
  <si>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</si>
  <si>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</si>
  <si>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</si>
  <si>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</si>
  <si>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</si>
  <si>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</si>
  <si>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</si>
  <si>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</si>
  <si>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</si>
  <si>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</si>
  <si>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</si>
  <si>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</si>
  <si>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</si>
  <si>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TALIJANSKA OSNOVNA ŠKOLA -SCUOLA ELEMENTARE ITALIANA BERNARDO PARENTIN POREČ - PARENZO</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</si>
  <si>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</si>
  <si>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</si>
  <si>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</si>
  <si>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</si>
  <si>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</si>
  <si>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</si>
  <si>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</si>
  <si>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</si>
  <si>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</si>
  <si>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</si>
  <si>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</si>
  <si>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</si>
  <si>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</si>
  <si>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</si>
  <si>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</si>
  <si>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</si>
  <si>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</si>
  <si>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</si>
  <si>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</si>
  <si>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</si>
  <si>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</si>
  <si>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</si>
  <si>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</si>
  <si>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</si>
  <si>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</si>
  <si>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</si>
  <si>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</si>
  <si>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16230 - TALIJANSKA OSNOVNA ŠKOLA -SCUOLA ELEMENTARE ITALIANA BERNARDO PARENTIN POREČ - PARENZO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</si>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</sst>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3"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830708.81</v>
      </c>
      <c r="D2" s="9">
        <f>'PR-RAS'!E6</f>
        <v>911451.60000000009</v>
      </c>
      <c r="E2" s="9">
        <v>0</v>
      </c>
      <c r="F2" s="9">
        <v>0</v>
      </c>
      <c r="G2" s="10">
        <f t="shared" ref="G2:G65" si="0">(B2/1000)*(C2*1+D2*2)</f>
        <v>2653.6120100000003</v>
      </c>
      <c r="H2" s="10">
        <f t="shared" ref="H2:H65" si="1">ABS(C2-ROUND(C2,0))+ABS(D2-ROUND(D2,0))</f>
        <v>0.58999999985098839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641421.91</v>
      </c>
      <c r="D45" s="4">
        <f>'PR-RAS'!E49</f>
        <v>655376.12</v>
      </c>
      <c r="E45" s="4">
        <v>0</v>
      </c>
      <c r="F45" s="4">
        <v>0</v>
      </c>
      <c r="G45" s="2">
        <f t="shared" si="0"/>
        <v>85895.662599999996</v>
      </c>
      <c r="H45" s="2">
        <f t="shared" si="1"/>
        <v>0.2099999999627471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641421.91</v>
      </c>
      <c r="D64" s="4">
        <f>'PR-RAS'!E68</f>
        <v>655376.12</v>
      </c>
      <c r="E64" s="4">
        <v>0</v>
      </c>
      <c r="F64" s="4">
        <v>0</v>
      </c>
      <c r="G64" s="2">
        <f t="shared" si="0"/>
        <v>122986.97145</v>
      </c>
      <c r="H64" s="2">
        <f t="shared" si="1"/>
        <v>0.2099999999627471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636624.87</v>
      </c>
      <c r="D65" s="4">
        <f>'PR-RAS'!E69</f>
        <v>650598.65</v>
      </c>
      <c r="E65" s="4">
        <v>0</v>
      </c>
      <c r="F65" s="4">
        <v>0</v>
      </c>
      <c r="G65" s="2">
        <f t="shared" si="0"/>
        <v>124020.61887999999</v>
      </c>
      <c r="H65" s="2">
        <f t="shared" si="1"/>
        <v>0.47999999998137355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4797.04</v>
      </c>
      <c r="D66" s="4">
        <f>'PR-RAS'!E70</f>
        <v>4777.47</v>
      </c>
      <c r="E66" s="4">
        <v>0</v>
      </c>
      <c r="F66" s="4">
        <v>0</v>
      </c>
      <c r="G66" s="2">
        <f t="shared" ref="G66:G129" si="2">(B66/1000)*(C66*1+D66*2)</f>
        <v>932.87869999999998</v>
      </c>
      <c r="H66" s="2">
        <f t="shared" ref="H66:H129" si="3">ABS(C66-ROUND(C66,0))+ABS(D66-ROUND(D66,0))</f>
        <v>0.51000000000021828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28853.33</v>
      </c>
      <c r="D102" s="4">
        <f>'PR-RAS'!E106</f>
        <v>26670.31</v>
      </c>
      <c r="E102" s="4">
        <v>0</v>
      </c>
      <c r="F102" s="4">
        <v>0</v>
      </c>
      <c r="G102" s="2">
        <f t="shared" si="2"/>
        <v>8301.5889500000012</v>
      </c>
      <c r="H102" s="2">
        <f t="shared" si="3"/>
        <v>0.6400000000030559</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28853.33</v>
      </c>
      <c r="D108" s="4">
        <f>'PR-RAS'!E112</f>
        <v>26670.31</v>
      </c>
      <c r="E108" s="4">
        <v>0</v>
      </c>
      <c r="F108" s="4">
        <v>0</v>
      </c>
      <c r="G108" s="2">
        <f t="shared" si="2"/>
        <v>8794.7526500000004</v>
      </c>
      <c r="H108" s="2">
        <f t="shared" si="3"/>
        <v>0.6400000000030559</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28853.33</v>
      </c>
      <c r="D113" s="4">
        <f>'PR-RAS'!E117</f>
        <v>26670.31</v>
      </c>
      <c r="E113" s="4">
        <v>0</v>
      </c>
      <c r="F113" s="4">
        <v>0</v>
      </c>
      <c r="G113" s="2">
        <f t="shared" si="2"/>
        <v>9205.7224000000024</v>
      </c>
      <c r="H113" s="2">
        <f t="shared" si="3"/>
        <v>0.6400000000030559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14515.79</v>
      </c>
      <c r="D121" s="4">
        <f>'PR-RAS'!E125</f>
        <v>24922.97</v>
      </c>
      <c r="E121" s="4">
        <v>0</v>
      </c>
      <c r="F121" s="4">
        <v>0</v>
      </c>
      <c r="G121" s="2">
        <f t="shared" si="2"/>
        <v>7723.4076000000005</v>
      </c>
      <c r="H121" s="2">
        <f t="shared" si="3"/>
        <v>0.23999999999796273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14515.79</v>
      </c>
      <c r="D125" s="4">
        <f>'PR-RAS'!E129</f>
        <v>24922.97</v>
      </c>
      <c r="E125" s="4">
        <v>0</v>
      </c>
      <c r="F125" s="4">
        <v>0</v>
      </c>
      <c r="G125" s="2">
        <f t="shared" si="2"/>
        <v>7980.8545200000008</v>
      </c>
      <c r="H125" s="2">
        <f t="shared" si="3"/>
        <v>0.23999999999796273</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14515.79</v>
      </c>
      <c r="D126" s="4">
        <f>'PR-RAS'!E130</f>
        <v>17741.310000000001</v>
      </c>
      <c r="E126" s="4">
        <v>0</v>
      </c>
      <c r="F126" s="4">
        <v>0</v>
      </c>
      <c r="G126" s="2">
        <f t="shared" si="2"/>
        <v>6249.8012500000004</v>
      </c>
      <c r="H126" s="2">
        <f t="shared" si="3"/>
        <v>0.52000000000043656</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7181.66</v>
      </c>
      <c r="E127" s="4">
        <v>0</v>
      </c>
      <c r="F127" s="4">
        <v>0</v>
      </c>
      <c r="G127" s="2">
        <f t="shared" si="2"/>
        <v>1809.7783199999999</v>
      </c>
      <c r="H127" s="2">
        <f t="shared" si="3"/>
        <v>0.34000000000014552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145917.78</v>
      </c>
      <c r="D130" s="4">
        <f>'PR-RAS'!E134</f>
        <v>204482.2</v>
      </c>
      <c r="E130" s="4">
        <v>0</v>
      </c>
      <c r="F130" s="4">
        <v>0</v>
      </c>
      <c r="G130" s="2">
        <f t="shared" ref="G130:G193" si="4">(B130/1000)*(C130*1+D130*2)</f>
        <v>71579.801220000008</v>
      </c>
      <c r="H130" s="2">
        <f t="shared" ref="H130:H193" si="5">ABS(C130-ROUND(C130,0))+ABS(D130-ROUND(D130,0))</f>
        <v>0.42000000001280569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145917.78</v>
      </c>
      <c r="D131" s="4">
        <f>'PR-RAS'!E135</f>
        <v>204482.2</v>
      </c>
      <c r="E131" s="4">
        <v>0</v>
      </c>
      <c r="F131" s="4">
        <v>0</v>
      </c>
      <c r="G131" s="2">
        <f t="shared" si="4"/>
        <v>72134.683400000009</v>
      </c>
      <c r="H131" s="2">
        <f t="shared" si="5"/>
        <v>0.42000000001280569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139053.57</v>
      </c>
      <c r="D132" s="4">
        <f>'PR-RAS'!E136</f>
        <v>197397.2</v>
      </c>
      <c r="E132" s="4">
        <v>0</v>
      </c>
      <c r="F132" s="4">
        <v>0</v>
      </c>
      <c r="G132" s="2">
        <f t="shared" si="4"/>
        <v>69934.084069999997</v>
      </c>
      <c r="H132" s="2">
        <f t="shared" si="5"/>
        <v>0.63000000000465661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6864.21</v>
      </c>
      <c r="D133" s="4">
        <f>'PR-RAS'!E137</f>
        <v>7085</v>
      </c>
      <c r="E133" s="4">
        <v>0</v>
      </c>
      <c r="F133" s="4">
        <v>0</v>
      </c>
      <c r="G133" s="2">
        <f t="shared" si="4"/>
        <v>2776.5157199999999</v>
      </c>
      <c r="H133" s="2">
        <f t="shared" si="5"/>
        <v>0.21000000000003638</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821172.03</v>
      </c>
      <c r="D148" s="4">
        <f>'PR-RAS'!E152</f>
        <v>940315.13</v>
      </c>
      <c r="E148" s="4">
        <v>0</v>
      </c>
      <c r="F148" s="4">
        <v>0</v>
      </c>
      <c r="G148" s="2">
        <f t="shared" si="4"/>
        <v>397164.93663000001</v>
      </c>
      <c r="H148" s="2">
        <f t="shared" si="5"/>
        <v>0.16000000003259629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691436.66</v>
      </c>
      <c r="D149" s="4">
        <f>'PR-RAS'!E153</f>
        <v>784007.74</v>
      </c>
      <c r="E149" s="4">
        <v>0</v>
      </c>
      <c r="F149" s="4">
        <v>0</v>
      </c>
      <c r="G149" s="2">
        <f t="shared" si="4"/>
        <v>334398.91671999998</v>
      </c>
      <c r="H149" s="2">
        <f t="shared" si="5"/>
        <v>0.59999999997671694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569699.61</v>
      </c>
      <c r="D150" s="4">
        <f>'PR-RAS'!E154</f>
        <v>648428.85</v>
      </c>
      <c r="E150" s="4">
        <v>0</v>
      </c>
      <c r="F150" s="4">
        <v>0</v>
      </c>
      <c r="G150" s="2">
        <f t="shared" si="4"/>
        <v>278117.03918999998</v>
      </c>
      <c r="H150" s="2">
        <f t="shared" si="5"/>
        <v>0.5400000000372529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557557.36</v>
      </c>
      <c r="D151" s="4">
        <f>'PR-RAS'!E155</f>
        <v>636144.71</v>
      </c>
      <c r="E151" s="4">
        <v>0</v>
      </c>
      <c r="F151" s="4">
        <v>0</v>
      </c>
      <c r="G151" s="2">
        <f t="shared" si="4"/>
        <v>274477.01699999993</v>
      </c>
      <c r="H151" s="2">
        <f t="shared" si="5"/>
        <v>0.65000000002328306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12142.25</v>
      </c>
      <c r="D153" s="4">
        <f>'PR-RAS'!E157</f>
        <v>12284.14</v>
      </c>
      <c r="E153" s="4">
        <v>0</v>
      </c>
      <c r="F153" s="4">
        <v>0</v>
      </c>
      <c r="G153" s="2">
        <f t="shared" si="4"/>
        <v>5580.0005599999995</v>
      </c>
      <c r="H153" s="2">
        <f t="shared" si="5"/>
        <v>0.38999999999941792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27787.15</v>
      </c>
      <c r="D155" s="4">
        <f>'PR-RAS'!E159</f>
        <v>29327.49</v>
      </c>
      <c r="E155" s="4">
        <v>0</v>
      </c>
      <c r="F155" s="4">
        <v>0</v>
      </c>
      <c r="G155" s="2">
        <f t="shared" si="4"/>
        <v>13312.088020000001</v>
      </c>
      <c r="H155" s="2">
        <f t="shared" si="5"/>
        <v>0.6400000000030559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93949.9</v>
      </c>
      <c r="D156" s="4">
        <f>'PR-RAS'!E160</f>
        <v>106251.4</v>
      </c>
      <c r="E156" s="4">
        <v>0</v>
      </c>
      <c r="F156" s="4">
        <v>0</v>
      </c>
      <c r="G156" s="2">
        <f t="shared" si="4"/>
        <v>47500.168499999992</v>
      </c>
      <c r="H156" s="2">
        <f t="shared" si="5"/>
        <v>0.5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93949.9</v>
      </c>
      <c r="D158" s="4">
        <f>'PR-RAS'!E162</f>
        <v>106251.4</v>
      </c>
      <c r="E158" s="4">
        <v>0</v>
      </c>
      <c r="F158" s="4">
        <v>0</v>
      </c>
      <c r="G158" s="2">
        <f t="shared" si="4"/>
        <v>48113.073899999996</v>
      </c>
      <c r="H158" s="2">
        <f t="shared" si="5"/>
        <v>0.5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129516.33000000002</v>
      </c>
      <c r="D160" s="4">
        <f>'PR-RAS'!E164</f>
        <v>156200.77000000002</v>
      </c>
      <c r="E160" s="4">
        <v>0</v>
      </c>
      <c r="F160" s="4">
        <v>0</v>
      </c>
      <c r="G160" s="2">
        <f t="shared" si="4"/>
        <v>70264.941330000016</v>
      </c>
      <c r="H160" s="2">
        <f t="shared" si="5"/>
        <v>0.55999999999767169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31959.82</v>
      </c>
      <c r="D161" s="4">
        <f>'PR-RAS'!E165</f>
        <v>37381.299999999996</v>
      </c>
      <c r="E161" s="4">
        <v>0</v>
      </c>
      <c r="F161" s="4">
        <v>0</v>
      </c>
      <c r="G161" s="2">
        <f t="shared" si="4"/>
        <v>17075.587199999998</v>
      </c>
      <c r="H161" s="2">
        <f t="shared" si="5"/>
        <v>0.47999999999592546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3493.44</v>
      </c>
      <c r="D162" s="4">
        <f>'PR-RAS'!E166</f>
        <v>4883.2</v>
      </c>
      <c r="E162" s="4">
        <v>0</v>
      </c>
      <c r="F162" s="4">
        <v>0</v>
      </c>
      <c r="G162" s="2">
        <f t="shared" si="4"/>
        <v>2134.8342400000001</v>
      </c>
      <c r="H162" s="2">
        <f t="shared" si="5"/>
        <v>0.63999999999987267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28372.63</v>
      </c>
      <c r="D163" s="4">
        <f>'PR-RAS'!E167</f>
        <v>30867.85</v>
      </c>
      <c r="E163" s="4">
        <v>0</v>
      </c>
      <c r="F163" s="4">
        <v>0</v>
      </c>
      <c r="G163" s="2">
        <f t="shared" si="4"/>
        <v>14597.54946</v>
      </c>
      <c r="H163" s="2">
        <f t="shared" si="5"/>
        <v>0.52000000000043656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93.75</v>
      </c>
      <c r="D164" s="4">
        <f>'PR-RAS'!E168</f>
        <v>1630.25</v>
      </c>
      <c r="E164" s="4">
        <v>0</v>
      </c>
      <c r="F164" s="4">
        <v>0</v>
      </c>
      <c r="G164" s="2">
        <f t="shared" si="4"/>
        <v>546.74275</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52726.55000000001</v>
      </c>
      <c r="D166" s="4">
        <f>'PR-RAS'!E170</f>
        <v>57769.590000000004</v>
      </c>
      <c r="E166" s="4">
        <v>0</v>
      </c>
      <c r="F166" s="4">
        <v>0</v>
      </c>
      <c r="G166" s="2">
        <f t="shared" si="4"/>
        <v>27763.845450000004</v>
      </c>
      <c r="H166" s="2">
        <f t="shared" si="5"/>
        <v>0.85999999998603016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10845.28</v>
      </c>
      <c r="D167" s="4">
        <f>'PR-RAS'!E171</f>
        <v>13796.91</v>
      </c>
      <c r="E167" s="4">
        <v>0</v>
      </c>
      <c r="F167" s="4">
        <v>0</v>
      </c>
      <c r="G167" s="2">
        <f t="shared" si="4"/>
        <v>6380.8905999999997</v>
      </c>
      <c r="H167" s="2">
        <f t="shared" si="5"/>
        <v>0.37000000000080036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30165.02</v>
      </c>
      <c r="D168" s="4">
        <f>'PR-RAS'!E172</f>
        <v>33047.589999999997</v>
      </c>
      <c r="E168" s="4">
        <v>0</v>
      </c>
      <c r="F168" s="4">
        <v>0</v>
      </c>
      <c r="G168" s="2">
        <f t="shared" si="4"/>
        <v>16075.4534</v>
      </c>
      <c r="H168" s="2">
        <f t="shared" si="5"/>
        <v>0.43000000000392902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8208.1200000000008</v>
      </c>
      <c r="D169" s="4">
        <f>'PR-RAS'!E173</f>
        <v>4841.71</v>
      </c>
      <c r="E169" s="4">
        <v>0</v>
      </c>
      <c r="F169" s="4">
        <v>0</v>
      </c>
      <c r="G169" s="2">
        <f t="shared" si="4"/>
        <v>3005.7787200000002</v>
      </c>
      <c r="H169" s="2">
        <f t="shared" si="5"/>
        <v>0.41000000000076398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2236.79</v>
      </c>
      <c r="D170" s="4">
        <f>'PR-RAS'!E174</f>
        <v>3420.18</v>
      </c>
      <c r="E170" s="4">
        <v>0</v>
      </c>
      <c r="F170" s="4">
        <v>0</v>
      </c>
      <c r="G170" s="2">
        <f t="shared" si="4"/>
        <v>1534.03835</v>
      </c>
      <c r="H170" s="2">
        <f t="shared" si="5"/>
        <v>0.38999999999987267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784.65</v>
      </c>
      <c r="D171" s="4">
        <f>'PR-RAS'!E175</f>
        <v>2289.3000000000002</v>
      </c>
      <c r="E171" s="4">
        <v>0</v>
      </c>
      <c r="F171" s="4">
        <v>0</v>
      </c>
      <c r="G171" s="2">
        <f t="shared" si="4"/>
        <v>911.75250000000005</v>
      </c>
      <c r="H171" s="2">
        <f t="shared" si="5"/>
        <v>0.65000000000020464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486.69</v>
      </c>
      <c r="D173" s="4">
        <f>'PR-RAS'!E177</f>
        <v>373.9</v>
      </c>
      <c r="E173" s="4">
        <v>0</v>
      </c>
      <c r="F173" s="4">
        <v>0</v>
      </c>
      <c r="G173" s="2">
        <f t="shared" si="4"/>
        <v>212.33228</v>
      </c>
      <c r="H173" s="2">
        <f t="shared" si="5"/>
        <v>0.41000000000002501</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35909.72</v>
      </c>
      <c r="D174" s="4">
        <f>'PR-RAS'!E178</f>
        <v>51845.25</v>
      </c>
      <c r="E174" s="4">
        <v>0</v>
      </c>
      <c r="F174" s="4">
        <v>0</v>
      </c>
      <c r="G174" s="2">
        <f t="shared" si="4"/>
        <v>24150.838059999998</v>
      </c>
      <c r="H174" s="2">
        <f t="shared" si="5"/>
        <v>0.52999999999883585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4309.97</v>
      </c>
      <c r="D175" s="4">
        <f>'PR-RAS'!E179</f>
        <v>6272.66</v>
      </c>
      <c r="E175" s="4">
        <v>0</v>
      </c>
      <c r="F175" s="4">
        <v>0</v>
      </c>
      <c r="G175" s="2">
        <f t="shared" si="4"/>
        <v>2932.8204599999999</v>
      </c>
      <c r="H175" s="2">
        <f t="shared" si="5"/>
        <v>0.36999999999989086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3875.3</v>
      </c>
      <c r="D176" s="4">
        <f>'PR-RAS'!E180</f>
        <v>13374.49</v>
      </c>
      <c r="E176" s="4">
        <v>0</v>
      </c>
      <c r="F176" s="4">
        <v>0</v>
      </c>
      <c r="G176" s="2">
        <f t="shared" si="4"/>
        <v>5359.2489999999998</v>
      </c>
      <c r="H176" s="2">
        <f t="shared" si="5"/>
        <v>0.78999999999996362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3106.64</v>
      </c>
      <c r="D178" s="4">
        <f>'PR-RAS'!E182</f>
        <v>3039.17</v>
      </c>
      <c r="E178" s="4">
        <v>0</v>
      </c>
      <c r="F178" s="4">
        <v>0</v>
      </c>
      <c r="G178" s="2">
        <f t="shared" si="4"/>
        <v>1625.7414599999997</v>
      </c>
      <c r="H178" s="2">
        <f t="shared" si="5"/>
        <v>0.53000000000020009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1568.64</v>
      </c>
      <c r="D179" s="4">
        <f>'PR-RAS'!E183</f>
        <v>2127.04</v>
      </c>
      <c r="E179" s="4">
        <v>0</v>
      </c>
      <c r="F179" s="4">
        <v>0</v>
      </c>
      <c r="G179" s="2">
        <f t="shared" si="4"/>
        <v>1036.44416</v>
      </c>
      <c r="H179" s="2">
        <f t="shared" si="5"/>
        <v>0.39999999999986358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2512.67</v>
      </c>
      <c r="D180" s="4">
        <f>'PR-RAS'!E184</f>
        <v>2565.4699999999998</v>
      </c>
      <c r="E180" s="4">
        <v>0</v>
      </c>
      <c r="F180" s="4">
        <v>0</v>
      </c>
      <c r="G180" s="2">
        <f t="shared" si="4"/>
        <v>1368.2061899999999</v>
      </c>
      <c r="H180" s="2">
        <f t="shared" si="5"/>
        <v>0.79999999999972715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8516.6299999999992</v>
      </c>
      <c r="D181" s="4">
        <f>'PR-RAS'!E185</f>
        <v>6553.23</v>
      </c>
      <c r="E181" s="4">
        <v>0</v>
      </c>
      <c r="F181" s="4">
        <v>0</v>
      </c>
      <c r="G181" s="2">
        <f t="shared" si="4"/>
        <v>3892.1561999999994</v>
      </c>
      <c r="H181" s="2">
        <f t="shared" si="5"/>
        <v>0.6000000000003638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5395.36</v>
      </c>
      <c r="D182" s="4">
        <f>'PR-RAS'!E186</f>
        <v>14141.02</v>
      </c>
      <c r="E182" s="4">
        <v>0</v>
      </c>
      <c r="F182" s="4">
        <v>0</v>
      </c>
      <c r="G182" s="2">
        <f t="shared" si="4"/>
        <v>6095.6094000000003</v>
      </c>
      <c r="H182" s="2">
        <f t="shared" si="5"/>
        <v>0.38000000000010914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6624.51</v>
      </c>
      <c r="D183" s="4">
        <f>'PR-RAS'!E187</f>
        <v>3772.17</v>
      </c>
      <c r="E183" s="4">
        <v>0</v>
      </c>
      <c r="F183" s="4">
        <v>0</v>
      </c>
      <c r="G183" s="2">
        <f t="shared" si="4"/>
        <v>2578.7307000000001</v>
      </c>
      <c r="H183" s="2">
        <f t="shared" si="5"/>
        <v>0.65999999999985448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8920.24</v>
      </c>
      <c r="D190" s="4">
        <f>'PR-RAS'!E194</f>
        <v>9204.630000000001</v>
      </c>
      <c r="E190" s="4">
        <v>0</v>
      </c>
      <c r="F190" s="4">
        <v>0</v>
      </c>
      <c r="G190" s="2">
        <f t="shared" si="4"/>
        <v>5165.2754999999997</v>
      </c>
      <c r="H190" s="2">
        <f t="shared" si="5"/>
        <v>0.60999999999876309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479.49</v>
      </c>
      <c r="D191" s="4">
        <f>'PR-RAS'!E195</f>
        <v>488.15</v>
      </c>
      <c r="E191" s="4">
        <v>0</v>
      </c>
      <c r="F191" s="4">
        <v>0</v>
      </c>
      <c r="G191" s="2">
        <f t="shared" si="4"/>
        <v>276.6001</v>
      </c>
      <c r="H191" s="2">
        <f t="shared" si="5"/>
        <v>0.63999999999998636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3790.14</v>
      </c>
      <c r="D192" s="4">
        <f>'PR-RAS'!E196</f>
        <v>3095.34</v>
      </c>
      <c r="E192" s="4">
        <v>0</v>
      </c>
      <c r="F192" s="4">
        <v>0</v>
      </c>
      <c r="G192" s="2">
        <f t="shared" si="4"/>
        <v>1906.33662</v>
      </c>
      <c r="H192" s="2">
        <f t="shared" si="5"/>
        <v>0.48000000000001819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795.3</v>
      </c>
      <c r="E193" s="4">
        <v>0</v>
      </c>
      <c r="F193" s="4">
        <v>0</v>
      </c>
      <c r="G193" s="2">
        <f t="shared" si="4"/>
        <v>305.39519999999999</v>
      </c>
      <c r="H193" s="2">
        <f t="shared" si="5"/>
        <v>0.29999999999995453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108.09</v>
      </c>
      <c r="D194" s="4">
        <f>'PR-RAS'!E198</f>
        <v>125</v>
      </c>
      <c r="E194" s="4">
        <v>0</v>
      </c>
      <c r="F194" s="4">
        <v>0</v>
      </c>
      <c r="G194" s="2">
        <f t="shared" ref="G194:G257" si="6">(B194/1000)*(C194*1+D194*2)</f>
        <v>69.111370000000008</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2496</v>
      </c>
      <c r="E195" s="4">
        <v>0</v>
      </c>
      <c r="F195" s="4">
        <v>0</v>
      </c>
      <c r="G195" s="2">
        <f t="shared" si="6"/>
        <v>1354.1200000000001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2554.52</v>
      </c>
      <c r="D197" s="4">
        <f>'PR-RAS'!E201</f>
        <v>2204.84</v>
      </c>
      <c r="E197" s="4">
        <v>0</v>
      </c>
      <c r="F197" s="4">
        <v>0</v>
      </c>
      <c r="G197" s="2">
        <f t="shared" si="6"/>
        <v>1364.9832000000001</v>
      </c>
      <c r="H197" s="2">
        <f t="shared" si="7"/>
        <v>0.63999999999987267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0.51</v>
      </c>
      <c r="D198" s="4">
        <f>'PR-RAS'!E202</f>
        <v>0</v>
      </c>
      <c r="E198" s="4">
        <v>0</v>
      </c>
      <c r="F198" s="4">
        <v>0</v>
      </c>
      <c r="G198" s="2">
        <f t="shared" si="6"/>
        <v>0.10047</v>
      </c>
      <c r="H198" s="2">
        <f t="shared" si="7"/>
        <v>0.49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0.51</v>
      </c>
      <c r="D212" s="4">
        <f>'PR-RAS'!E216</f>
        <v>0</v>
      </c>
      <c r="E212" s="4">
        <v>0</v>
      </c>
      <c r="F212" s="4">
        <v>0</v>
      </c>
      <c r="G212" s="2">
        <f t="shared" si="6"/>
        <v>0.10761</v>
      </c>
      <c r="H212" s="2">
        <f t="shared" si="7"/>
        <v>0.49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0.51</v>
      </c>
      <c r="D215" s="4">
        <f>'PR-RAS'!E219</f>
        <v>0</v>
      </c>
      <c r="E215" s="4">
        <v>0</v>
      </c>
      <c r="F215" s="4">
        <v>0</v>
      </c>
      <c r="G215" s="2">
        <f t="shared" si="6"/>
        <v>0.10914</v>
      </c>
      <c r="H215" s="2">
        <f t="shared" si="7"/>
        <v>0.49</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218.53</v>
      </c>
      <c r="D269" s="4">
        <f>'PR-RAS'!E273</f>
        <v>106.62</v>
      </c>
      <c r="E269" s="4">
        <v>0</v>
      </c>
      <c r="F269" s="4">
        <v>0</v>
      </c>
      <c r="G269" s="2">
        <f t="shared" si="8"/>
        <v>115.71436</v>
      </c>
      <c r="H269" s="2">
        <f t="shared" si="9"/>
        <v>0.84999999999999432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218.53</v>
      </c>
      <c r="D270" s="4">
        <f>'PR-RAS'!E274</f>
        <v>106.62</v>
      </c>
      <c r="E270" s="4">
        <v>0</v>
      </c>
      <c r="F270" s="4">
        <v>0</v>
      </c>
      <c r="G270" s="2">
        <f t="shared" si="8"/>
        <v>116.14613</v>
      </c>
      <c r="H270" s="2">
        <f t="shared" si="9"/>
        <v>0.84999999999999432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218.53</v>
      </c>
      <c r="D272" s="4">
        <f>'PR-RAS'!E276</f>
        <v>106.62</v>
      </c>
      <c r="E272" s="4">
        <v>0</v>
      </c>
      <c r="F272" s="4">
        <v>0</v>
      </c>
      <c r="G272" s="2">
        <f t="shared" si="8"/>
        <v>117.00967</v>
      </c>
      <c r="H272" s="2">
        <f t="shared" si="9"/>
        <v>0.84999999999999432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821172.03</v>
      </c>
      <c r="D295" s="4">
        <f>'PR-RAS'!E299</f>
        <v>940315.13</v>
      </c>
      <c r="E295" s="4">
        <v>0</v>
      </c>
      <c r="F295" s="4">
        <v>0</v>
      </c>
      <c r="G295" s="2">
        <f t="shared" si="8"/>
        <v>794329.87326000002</v>
      </c>
      <c r="H295" s="2">
        <f t="shared" si="9"/>
        <v>0.16000000003259629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9536.7800000000279</v>
      </c>
      <c r="D296" s="4">
        <f>'PR-RAS'!E300</f>
        <v>0</v>
      </c>
      <c r="E296" s="4">
        <v>0</v>
      </c>
      <c r="F296" s="4">
        <v>0</v>
      </c>
      <c r="G296" s="2">
        <f t="shared" si="8"/>
        <v>2813.3501000000083</v>
      </c>
      <c r="H296" s="2">
        <f t="shared" si="9"/>
        <v>0.21999999997206032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28863.529999999912</v>
      </c>
      <c r="E297" s="4">
        <v>0</v>
      </c>
      <c r="F297" s="4">
        <v>0</v>
      </c>
      <c r="G297" s="2">
        <f t="shared" si="8"/>
        <v>17087.209759999947</v>
      </c>
      <c r="H297" s="2">
        <f t="shared" si="9"/>
        <v>0.47000000008847564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1999.49</v>
      </c>
      <c r="D298" s="4">
        <f>'PR-RAS'!E302</f>
        <v>0</v>
      </c>
      <c r="E298" s="4">
        <v>0</v>
      </c>
      <c r="F298" s="4">
        <v>0</v>
      </c>
      <c r="G298" s="2">
        <f t="shared" si="8"/>
        <v>593.84852999999998</v>
      </c>
      <c r="H298" s="2">
        <f t="shared" si="9"/>
        <v>0.49000000000000909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147.6</v>
      </c>
      <c r="E299" s="4">
        <v>0</v>
      </c>
      <c r="F299" s="4">
        <v>0</v>
      </c>
      <c r="G299" s="2">
        <f t="shared" si="8"/>
        <v>87.9696</v>
      </c>
      <c r="H299" s="2">
        <f t="shared" si="9"/>
        <v>0.40000000000000568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6516.34</v>
      </c>
      <c r="D300" s="4">
        <f>'PR-RAS'!E304</f>
        <v>56780.55</v>
      </c>
      <c r="E300" s="4">
        <v>0</v>
      </c>
      <c r="F300" s="4">
        <v>0</v>
      </c>
      <c r="G300" s="2">
        <f t="shared" si="8"/>
        <v>35903.154560000003</v>
      </c>
      <c r="H300" s="2">
        <f t="shared" si="9"/>
        <v>0.78999999999723514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11683.869999999999</v>
      </c>
      <c r="D355" s="4">
        <f>'PR-RAS'!E360</f>
        <v>19068.830000000002</v>
      </c>
      <c r="E355" s="4">
        <v>0</v>
      </c>
      <c r="F355" s="4">
        <v>0</v>
      </c>
      <c r="G355" s="2">
        <f t="shared" si="10"/>
        <v>17636.821619999999</v>
      </c>
      <c r="H355" s="2">
        <f t="shared" si="11"/>
        <v>0.2999999999992724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9595.869999999999</v>
      </c>
      <c r="D368" s="4">
        <f>'PR-RAS'!E373</f>
        <v>16693.830000000002</v>
      </c>
      <c r="E368" s="4">
        <v>0</v>
      </c>
      <c r="F368" s="4">
        <v>0</v>
      </c>
      <c r="G368" s="2">
        <f t="shared" si="10"/>
        <v>15774.95551</v>
      </c>
      <c r="H368" s="2">
        <f t="shared" si="11"/>
        <v>0.2999999999992724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4584.21</v>
      </c>
      <c r="D374" s="4">
        <f>'PR-RAS'!E379</f>
        <v>11692.66</v>
      </c>
      <c r="E374" s="4">
        <v>0</v>
      </c>
      <c r="F374" s="4">
        <v>0</v>
      </c>
      <c r="G374" s="2">
        <f t="shared" si="10"/>
        <v>10432.634689999999</v>
      </c>
      <c r="H374" s="2">
        <f t="shared" si="11"/>
        <v>0.5500000000001819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4584.21</v>
      </c>
      <c r="D375" s="4">
        <f>'PR-RAS'!E380</f>
        <v>6835.41</v>
      </c>
      <c r="E375" s="4">
        <v>0</v>
      </c>
      <c r="F375" s="4">
        <v>0</v>
      </c>
      <c r="G375" s="2">
        <f t="shared" si="10"/>
        <v>6827.3812199999993</v>
      </c>
      <c r="H375" s="2">
        <f t="shared" si="11"/>
        <v>0.61999999999989086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1000.49</v>
      </c>
      <c r="E376" s="4">
        <v>0</v>
      </c>
      <c r="F376" s="4">
        <v>0</v>
      </c>
      <c r="G376" s="2">
        <f t="shared" si="10"/>
        <v>750.36750000000006</v>
      </c>
      <c r="H376" s="2">
        <f t="shared" si="11"/>
        <v>0.49000000000000909</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3856.76</v>
      </c>
      <c r="E381" s="4">
        <v>0</v>
      </c>
      <c r="F381" s="4">
        <v>0</v>
      </c>
      <c r="G381" s="2">
        <f t="shared" si="10"/>
        <v>2931.1376</v>
      </c>
      <c r="H381" s="2">
        <f t="shared" si="11"/>
        <v>0.23999999999978172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5011.66</v>
      </c>
      <c r="D388" s="4">
        <f>'PR-RAS'!E393</f>
        <v>5001.17</v>
      </c>
      <c r="E388" s="4">
        <v>0</v>
      </c>
      <c r="F388" s="4">
        <v>0</v>
      </c>
      <c r="G388" s="2">
        <f t="shared" si="12"/>
        <v>5810.4180000000006</v>
      </c>
      <c r="H388" s="2">
        <f t="shared" si="13"/>
        <v>0.51000000000021828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5011.66</v>
      </c>
      <c r="D389" s="4">
        <f>'PR-RAS'!E394</f>
        <v>5001.17</v>
      </c>
      <c r="E389" s="4">
        <v>0</v>
      </c>
      <c r="F389" s="4">
        <v>0</v>
      </c>
      <c r="G389" s="2">
        <f t="shared" si="12"/>
        <v>5825.4319999999998</v>
      </c>
      <c r="H389" s="2">
        <f t="shared" si="13"/>
        <v>0.51000000000021828</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2088</v>
      </c>
      <c r="D407" s="4">
        <f>'PR-RAS'!E412</f>
        <v>2375</v>
      </c>
      <c r="E407" s="4">
        <v>0</v>
      </c>
      <c r="F407" s="4">
        <v>0</v>
      </c>
      <c r="G407" s="2">
        <f t="shared" si="12"/>
        <v>2776.2280000000001</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2088</v>
      </c>
      <c r="D408" s="4">
        <f>'PR-RAS'!E413</f>
        <v>2375</v>
      </c>
      <c r="E408" s="4">
        <v>0</v>
      </c>
      <c r="F408" s="4">
        <v>0</v>
      </c>
      <c r="G408" s="2">
        <f t="shared" si="12"/>
        <v>2783.0659999999998</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11683.869999999999</v>
      </c>
      <c r="D413" s="4">
        <f>'PR-RAS'!E418</f>
        <v>19068.830000000002</v>
      </c>
      <c r="E413" s="4">
        <v>0</v>
      </c>
      <c r="F413" s="4">
        <v>0</v>
      </c>
      <c r="G413" s="2">
        <f t="shared" si="12"/>
        <v>20526.470359999999</v>
      </c>
      <c r="H413" s="2">
        <f t="shared" si="13"/>
        <v>0.2999999999992724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830708.81</v>
      </c>
      <c r="D417" s="4">
        <f>'PR-RAS'!E422</f>
        <v>911451.60000000009</v>
      </c>
      <c r="E417" s="4">
        <v>0</v>
      </c>
      <c r="F417" s="4">
        <v>0</v>
      </c>
      <c r="G417" s="2">
        <f t="shared" si="12"/>
        <v>1103902.59616</v>
      </c>
      <c r="H417" s="2">
        <f t="shared" si="13"/>
        <v>0.58999999985098839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832855.9</v>
      </c>
      <c r="D418" s="4">
        <f>'PR-RAS'!E423</f>
        <v>959383.96</v>
      </c>
      <c r="E418" s="4">
        <v>0</v>
      </c>
      <c r="F418" s="4">
        <v>0</v>
      </c>
      <c r="G418" s="2">
        <f t="shared" si="12"/>
        <v>1147427.1329399999</v>
      </c>
      <c r="H418" s="2">
        <f t="shared" si="13"/>
        <v>0.14000000001396984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2147.0899999999674</v>
      </c>
      <c r="D420" s="4">
        <f>'PR-RAS'!E425</f>
        <v>47932.35999999987</v>
      </c>
      <c r="E420" s="4">
        <v>0</v>
      </c>
      <c r="F420" s="4">
        <v>0</v>
      </c>
      <c r="G420" s="2">
        <f t="shared" si="12"/>
        <v>41066.948389999874</v>
      </c>
      <c r="H420" s="2">
        <f t="shared" si="13"/>
        <v>0.44999999983701855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1999.49</v>
      </c>
      <c r="D421" s="4">
        <f>'PR-RAS'!E426</f>
        <v>0</v>
      </c>
      <c r="E421" s="4">
        <v>0</v>
      </c>
      <c r="F421" s="4">
        <v>0</v>
      </c>
      <c r="G421" s="2">
        <f t="shared" si="12"/>
        <v>839.78579999999999</v>
      </c>
      <c r="H421" s="2">
        <f t="shared" si="13"/>
        <v>0.49000000000000909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147.6</v>
      </c>
      <c r="E422" s="4">
        <v>0</v>
      </c>
      <c r="F422" s="4">
        <v>0</v>
      </c>
      <c r="G422" s="2">
        <f t="shared" si="12"/>
        <v>124.27919999999999</v>
      </c>
      <c r="H422" s="2">
        <f t="shared" si="13"/>
        <v>0.40000000000000568</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6516.34</v>
      </c>
      <c r="D423" s="4">
        <f>'PR-RAS'!E428</f>
        <v>56780.55</v>
      </c>
      <c r="E423" s="4">
        <v>0</v>
      </c>
      <c r="F423" s="4">
        <v>0</v>
      </c>
      <c r="G423" s="2">
        <f t="shared" si="12"/>
        <v>50672.679680000001</v>
      </c>
      <c r="H423" s="2">
        <f t="shared" si="13"/>
        <v>0.78999999999723514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830708.81</v>
      </c>
      <c r="D637" s="4">
        <f>'PR-RAS'!E643</f>
        <v>911451.60000000009</v>
      </c>
      <c r="E637" s="4">
        <v>0</v>
      </c>
      <c r="F637" s="4">
        <v>0</v>
      </c>
      <c r="G637" s="2">
        <f t="shared" si="18"/>
        <v>1687697.2383600001</v>
      </c>
      <c r="H637" s="2">
        <f t="shared" si="19"/>
        <v>0.58999999985098839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832855.9</v>
      </c>
      <c r="D638" s="4">
        <f>'PR-RAS'!E644</f>
        <v>959383.96</v>
      </c>
      <c r="E638" s="4">
        <v>0</v>
      </c>
      <c r="F638" s="4">
        <v>0</v>
      </c>
      <c r="G638" s="2">
        <f t="shared" si="18"/>
        <v>1752784.3733399999</v>
      </c>
      <c r="H638" s="2">
        <f t="shared" si="19"/>
        <v>0.14000000001396984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2147.0899999999674</v>
      </c>
      <c r="D640" s="4">
        <f>'PR-RAS'!E646</f>
        <v>47932.35999999987</v>
      </c>
      <c r="E640" s="4">
        <v>0</v>
      </c>
      <c r="F640" s="4">
        <v>0</v>
      </c>
      <c r="G640" s="2">
        <f t="shared" si="18"/>
        <v>62629.546589999816</v>
      </c>
      <c r="H640" s="2">
        <f t="shared" si="19"/>
        <v>0.44999999983701855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1999.49</v>
      </c>
      <c r="D641" s="4">
        <f>'PR-RAS'!E647</f>
        <v>0</v>
      </c>
      <c r="E641" s="4">
        <v>0</v>
      </c>
      <c r="F641" s="4">
        <v>0</v>
      </c>
      <c r="G641" s="2">
        <f t="shared" si="18"/>
        <v>1279.6736000000001</v>
      </c>
      <c r="H641" s="2">
        <f t="shared" si="19"/>
        <v>0.49000000000000909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147.6</v>
      </c>
      <c r="E642" s="4">
        <v>0</v>
      </c>
      <c r="F642" s="4">
        <v>0</v>
      </c>
      <c r="G642" s="2">
        <f t="shared" ref="G642:G705" si="20">(B642/1000)*(C642*1+D642*2)</f>
        <v>189.22319999999999</v>
      </c>
      <c r="H642" s="2">
        <f t="shared" ref="H642:H705" si="21">ABS(C642-ROUND(C642,0))+ABS(D642-ROUND(D642,0))</f>
        <v>0.40000000000000568</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147.59999999996739</v>
      </c>
      <c r="D644" s="4">
        <f>'PR-RAS'!E650</f>
        <v>48079.959999999868</v>
      </c>
      <c r="E644" s="4">
        <v>0</v>
      </c>
      <c r="F644" s="4">
        <v>0</v>
      </c>
      <c r="G644" s="2">
        <f t="shared" si="20"/>
        <v>61925.73535999981</v>
      </c>
      <c r="H644" s="2">
        <f t="shared" si="21"/>
        <v>0.44000000016444574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51710.22</v>
      </c>
      <c r="D645" s="4">
        <f>'PR-RAS'!E651</f>
        <v>0</v>
      </c>
      <c r="E645" s="4">
        <v>0</v>
      </c>
      <c r="F645" s="4">
        <v>0</v>
      </c>
      <c r="G645" s="2">
        <f t="shared" si="20"/>
        <v>33301.381679999999</v>
      </c>
      <c r="H645" s="2">
        <f t="shared" si="21"/>
        <v>0.22000000000116415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349.6</v>
      </c>
      <c r="D647" s="4">
        <f>'PR-RAS'!E654</f>
        <v>630</v>
      </c>
      <c r="E647" s="4">
        <v>0</v>
      </c>
      <c r="F647" s="4">
        <v>0</v>
      </c>
      <c r="G647" s="2">
        <f t="shared" si="20"/>
        <v>1039.8016</v>
      </c>
      <c r="H647" s="2">
        <f t="shared" si="21"/>
        <v>0.39999999999997726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349.6</v>
      </c>
      <c r="D648" s="4">
        <f>'PR-RAS'!E655</f>
        <v>630</v>
      </c>
      <c r="E648" s="4">
        <v>0</v>
      </c>
      <c r="F648" s="4">
        <v>0</v>
      </c>
      <c r="G648" s="2">
        <f t="shared" si="20"/>
        <v>1041.4112</v>
      </c>
      <c r="H648" s="2">
        <f t="shared" si="21"/>
        <v>0.39999999999997726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32</v>
      </c>
      <c r="D651" s="4">
        <f>'PR-RAS'!E658</f>
        <v>32</v>
      </c>
      <c r="E651" s="4">
        <v>0</v>
      </c>
      <c r="F651" s="4">
        <v>0</v>
      </c>
      <c r="G651" s="2">
        <f t="shared" si="20"/>
        <v>62.400000000000006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26</v>
      </c>
      <c r="D653" s="4">
        <f>'PR-RAS'!E660</f>
        <v>25</v>
      </c>
      <c r="E653" s="4">
        <v>0</v>
      </c>
      <c r="F653" s="4">
        <v>0</v>
      </c>
      <c r="G653" s="2">
        <f t="shared" si="20"/>
        <v>49.552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634042.93999999994</v>
      </c>
      <c r="D676" s="4">
        <f>'PR-RAS'!E683</f>
        <v>648454.65</v>
      </c>
      <c r="E676" s="4">
        <v>0</v>
      </c>
      <c r="F676" s="4">
        <v>0</v>
      </c>
      <c r="G676" s="2">
        <f t="shared" si="20"/>
        <v>1303392.7620000001</v>
      </c>
      <c r="H676" s="2">
        <f t="shared" si="21"/>
        <v>0.41000000003259629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2581.9299999999998</v>
      </c>
      <c r="D677" s="4">
        <f>'PR-RAS'!E684</f>
        <v>2144</v>
      </c>
      <c r="E677" s="4">
        <v>0</v>
      </c>
      <c r="F677" s="4">
        <v>0</v>
      </c>
      <c r="G677" s="2">
        <f t="shared" si="20"/>
        <v>4644.0726800000002</v>
      </c>
      <c r="H677" s="2">
        <f t="shared" si="21"/>
        <v>7.0000000000163709E-2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4797.04</v>
      </c>
      <c r="D678" s="4">
        <f>'PR-RAS'!E685</f>
        <v>4777.47</v>
      </c>
      <c r="E678" s="4">
        <v>0</v>
      </c>
      <c r="F678" s="4">
        <v>0</v>
      </c>
      <c r="G678" s="2">
        <f t="shared" si="20"/>
        <v>9716.2904600000002</v>
      </c>
      <c r="H678" s="2">
        <f t="shared" si="21"/>
        <v>0.51000000000021828</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28853.33</v>
      </c>
      <c r="D717" s="4">
        <f>'PR-RAS'!E724</f>
        <v>26670.31</v>
      </c>
      <c r="E717" s="4">
        <v>0</v>
      </c>
      <c r="F717" s="4">
        <v>0</v>
      </c>
      <c r="G717" s="2">
        <f t="shared" si="22"/>
        <v>58850.868200000004</v>
      </c>
      <c r="H717" s="2">
        <f t="shared" si="23"/>
        <v>0.6400000000030559</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4599.78</v>
      </c>
      <c r="D725" s="4">
        <f>'PR-RAS'!E732</f>
        <v>0</v>
      </c>
      <c r="E725" s="4">
        <v>0</v>
      </c>
      <c r="F725" s="4">
        <v>0</v>
      </c>
      <c r="G725" s="2">
        <f t="shared" si="22"/>
        <v>3330.2407199999998</v>
      </c>
      <c r="H725" s="2">
        <f t="shared" si="23"/>
        <v>0.22000000000025466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1359.82</v>
      </c>
      <c r="D726" s="4">
        <f>'PR-RAS'!E733</f>
        <v>1103.5999999999999</v>
      </c>
      <c r="E726" s="4">
        <v>0</v>
      </c>
      <c r="F726" s="4">
        <v>0</v>
      </c>
      <c r="G726" s="2">
        <f t="shared" si="22"/>
        <v>2586.0894999999996</v>
      </c>
      <c r="H726" s="2">
        <f t="shared" si="23"/>
        <v>0.58000000000015461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28372.63</v>
      </c>
      <c r="D727" s="4">
        <f>'PR-RAS'!E734</f>
        <v>30867.85</v>
      </c>
      <c r="E727" s="4">
        <v>0</v>
      </c>
      <c r="F727" s="4">
        <v>0</v>
      </c>
      <c r="G727" s="2">
        <f t="shared" si="22"/>
        <v>65418.647579999997</v>
      </c>
      <c r="H727" s="2">
        <f t="shared" si="23"/>
        <v>0.52000000000043656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1975.46</v>
      </c>
      <c r="D729" s="4">
        <f>'PR-RAS'!E736</f>
        <v>2004.14</v>
      </c>
      <c r="E729" s="4">
        <v>0</v>
      </c>
      <c r="F729" s="4">
        <v>0</v>
      </c>
      <c r="G729" s="2">
        <f t="shared" si="22"/>
        <v>4356.1627199999994</v>
      </c>
      <c r="H729" s="2">
        <f t="shared" si="23"/>
        <v>0.60000000000013642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6114.18</v>
      </c>
      <c r="D731" s="4">
        <f>'PR-RAS'!E738</f>
        <v>5474.88</v>
      </c>
      <c r="E731" s="4">
        <v>0</v>
      </c>
      <c r="F731" s="4">
        <v>0</v>
      </c>
      <c r="G731" s="2">
        <f t="shared" si="22"/>
        <v>12456.676200000002</v>
      </c>
      <c r="H731" s="2">
        <f t="shared" si="23"/>
        <v>0.3000000000001819</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479.49</v>
      </c>
      <c r="D734" s="4">
        <f>'PR-RAS'!E741</f>
        <v>488.15</v>
      </c>
      <c r="E734" s="4">
        <v>0</v>
      </c>
      <c r="F734" s="4">
        <v>0</v>
      </c>
      <c r="G734" s="2">
        <f t="shared" si="22"/>
        <v>1067.0940699999999</v>
      </c>
      <c r="H734" s="2">
        <f t="shared" si="23"/>
        <v>0.63999999999998636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1091</v>
      </c>
      <c r="D735" s="4">
        <f>'PR-RAS'!E742</f>
        <v>1557.73</v>
      </c>
      <c r="E735" s="4">
        <v>0</v>
      </c>
      <c r="F735" s="4">
        <v>0</v>
      </c>
      <c r="G735" s="2">
        <f t="shared" si="22"/>
        <v>3087.5416399999999</v>
      </c>
      <c r="H735" s="2">
        <f t="shared" si="23"/>
        <v>0.26999999999998181</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2496</v>
      </c>
      <c r="E737" s="4">
        <v>0</v>
      </c>
      <c r="F737" s="4">
        <v>0</v>
      </c>
      <c r="G737" s="2">
        <f t="shared" si="22"/>
        <v>3674.1120000000001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152391.73000000001</v>
      </c>
      <c r="D1011" s="9">
        <f>BILANCA!E6</f>
        <v>156045.26</v>
      </c>
      <c r="E1011" s="9">
        <v>0</v>
      </c>
      <c r="F1011" s="9">
        <v>0</v>
      </c>
      <c r="G1011" s="10">
        <f t="shared" ref="G1011:G1074" si="32">B1011/1000*C1011+B1011/500*D1011</f>
        <v>464.48225000000002</v>
      </c>
      <c r="H1011" s="10">
        <f t="shared" si="31"/>
        <v>0.52999999999883585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83483.110000000015</v>
      </c>
      <c r="D1012" s="4">
        <f>BILANCA!E7</f>
        <v>80237.60000000002</v>
      </c>
      <c r="E1012" s="4">
        <v>0</v>
      </c>
      <c r="F1012" s="4">
        <v>0</v>
      </c>
      <c r="G1012" s="2">
        <f t="shared" si="32"/>
        <v>487.91662000000014</v>
      </c>
      <c r="H1012" s="2">
        <f t="shared" si="31"/>
        <v>0.50999999999476131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24178.31</v>
      </c>
      <c r="D1013" s="4">
        <f>BILANCA!E8</f>
        <v>23796.730000000003</v>
      </c>
      <c r="E1013" s="4">
        <v>0</v>
      </c>
      <c r="F1013" s="4">
        <v>0</v>
      </c>
      <c r="G1013" s="2">
        <f t="shared" si="32"/>
        <v>215.31531000000001</v>
      </c>
      <c r="H1013" s="2">
        <f t="shared" si="31"/>
        <v>0.57999999999810825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24687.08</v>
      </c>
      <c r="D1015" s="4">
        <f>BILANCA!E10</f>
        <v>24687.08</v>
      </c>
      <c r="E1015" s="4">
        <v>0</v>
      </c>
      <c r="F1015" s="4">
        <v>0</v>
      </c>
      <c r="G1015" s="2">
        <f t="shared" si="32"/>
        <v>370.30620000000005</v>
      </c>
      <c r="H1015" s="2">
        <f t="shared" si="31"/>
        <v>0.16000000000349246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508.77</v>
      </c>
      <c r="D1016" s="4">
        <f>BILANCA!E11</f>
        <v>890.35</v>
      </c>
      <c r="E1016" s="4">
        <v>0</v>
      </c>
      <c r="F1016" s="4">
        <v>0</v>
      </c>
      <c r="G1016" s="2">
        <f t="shared" si="32"/>
        <v>13.736820000000002</v>
      </c>
      <c r="H1016" s="2">
        <f t="shared" si="31"/>
        <v>0.58000000000004093</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59304.800000000017</v>
      </c>
      <c r="D1017" s="4">
        <f>BILANCA!E12</f>
        <v>56440.870000000017</v>
      </c>
      <c r="E1017" s="4">
        <v>0</v>
      </c>
      <c r="F1017" s="4">
        <v>0</v>
      </c>
      <c r="G1017" s="2">
        <f t="shared" si="32"/>
        <v>1205.3057800000004</v>
      </c>
      <c r="H1017" s="2">
        <f t="shared" si="31"/>
        <v>0.32999999996536644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40988.58</v>
      </c>
      <c r="D1018" s="4">
        <f>BILANCA!E13</f>
        <v>41547.68</v>
      </c>
      <c r="E1018" s="4">
        <v>0</v>
      </c>
      <c r="F1018" s="4">
        <v>0</v>
      </c>
      <c r="G1018" s="2">
        <f t="shared" si="32"/>
        <v>992.6715200000001</v>
      </c>
      <c r="H1018" s="2">
        <f t="shared" si="31"/>
        <v>0.73999999999796273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57532.78</v>
      </c>
      <c r="D1020" s="4">
        <f>BILANCA!E15</f>
        <v>59907.78</v>
      </c>
      <c r="E1020" s="4">
        <v>0</v>
      </c>
      <c r="F1020" s="4">
        <v>0</v>
      </c>
      <c r="G1020" s="2">
        <f t="shared" si="32"/>
        <v>1773.4834000000001</v>
      </c>
      <c r="H1020" s="2">
        <f t="shared" si="31"/>
        <v>0.44000000000232831</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16544.2</v>
      </c>
      <c r="D1023" s="4">
        <f>BILANCA!E18</f>
        <v>18360.099999999999</v>
      </c>
      <c r="E1023" s="4">
        <v>0</v>
      </c>
      <c r="F1023" s="4">
        <v>0</v>
      </c>
      <c r="G1023" s="2">
        <f t="shared" si="32"/>
        <v>692.43719999999996</v>
      </c>
      <c r="H1023" s="2">
        <f t="shared" si="31"/>
        <v>0.2999999999992724</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12997.460000000021</v>
      </c>
      <c r="D1024" s="4">
        <f>BILANCA!E19</f>
        <v>1049.6300000000047</v>
      </c>
      <c r="E1024" s="4">
        <v>0</v>
      </c>
      <c r="F1024" s="4">
        <v>0</v>
      </c>
      <c r="G1024" s="2">
        <f t="shared" si="32"/>
        <v>211.35408000000044</v>
      </c>
      <c r="H1024" s="2">
        <f t="shared" si="31"/>
        <v>0.83000000001629815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216422.44</v>
      </c>
      <c r="D1025" s="4">
        <f>BILANCA!E20</f>
        <v>223257.85</v>
      </c>
      <c r="E1025" s="4">
        <v>0</v>
      </c>
      <c r="F1025" s="4">
        <v>0</v>
      </c>
      <c r="G1025" s="2">
        <f t="shared" si="32"/>
        <v>9944.0720999999994</v>
      </c>
      <c r="H1025" s="2">
        <f t="shared" si="31"/>
        <v>0.58999999999650754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10333.23</v>
      </c>
      <c r="D1026" s="4">
        <f>BILANCA!E21</f>
        <v>11330.22</v>
      </c>
      <c r="E1026" s="4">
        <v>0</v>
      </c>
      <c r="F1026" s="4">
        <v>0</v>
      </c>
      <c r="G1026" s="2">
        <f t="shared" si="32"/>
        <v>527.89871999999991</v>
      </c>
      <c r="H1026" s="2">
        <f t="shared" ref="H1026:H1089" si="33">ABS(C1026-ROUND(C1026,0))+ABS(D1026-ROUND(D1026,0))</f>
        <v>0.44999999999890861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23383.86</v>
      </c>
      <c r="D1027" s="4">
        <f>BILANCA!E22</f>
        <v>23383.86</v>
      </c>
      <c r="E1027" s="4">
        <v>0</v>
      </c>
      <c r="F1027" s="4">
        <v>0</v>
      </c>
      <c r="G1027" s="2">
        <f t="shared" si="32"/>
        <v>1192.5768600000001</v>
      </c>
      <c r="H1027" s="2">
        <f t="shared" si="33"/>
        <v>0.27999999999883585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4003.43</v>
      </c>
      <c r="D1028" s="4">
        <f>BILANCA!E23</f>
        <v>4003.43</v>
      </c>
      <c r="E1028" s="4">
        <v>0</v>
      </c>
      <c r="F1028" s="4">
        <v>0</v>
      </c>
      <c r="G1028" s="2">
        <f t="shared" si="32"/>
        <v>216.18521999999996</v>
      </c>
      <c r="H1028" s="2">
        <f t="shared" si="33"/>
        <v>0.85999999999967258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17980.59</v>
      </c>
      <c r="D1029" s="4">
        <f>BILANCA!E24</f>
        <v>17980.59</v>
      </c>
      <c r="E1029" s="4">
        <v>0</v>
      </c>
      <c r="F1029" s="4">
        <v>0</v>
      </c>
      <c r="G1029" s="2">
        <f t="shared" si="32"/>
        <v>1024.89363</v>
      </c>
      <c r="H1029" s="2">
        <f t="shared" si="33"/>
        <v>0.81999999999970896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3391.34</v>
      </c>
      <c r="D1030" s="4">
        <f>BILANCA!E25</f>
        <v>3391.34</v>
      </c>
      <c r="E1030" s="4">
        <v>0</v>
      </c>
      <c r="F1030" s="4">
        <v>0</v>
      </c>
      <c r="G1030" s="2">
        <f t="shared" si="32"/>
        <v>203.48040000000003</v>
      </c>
      <c r="H1030" s="2">
        <f t="shared" si="33"/>
        <v>0.68000000000029104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33616.410000000003</v>
      </c>
      <c r="D1031" s="4">
        <f>BILANCA!E26</f>
        <v>37473.17</v>
      </c>
      <c r="E1031" s="4">
        <v>0</v>
      </c>
      <c r="F1031" s="4">
        <v>0</v>
      </c>
      <c r="G1031" s="2">
        <f t="shared" si="32"/>
        <v>2279.8177500000002</v>
      </c>
      <c r="H1031" s="2">
        <f t="shared" si="33"/>
        <v>0.58000000000174623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296133.84000000003</v>
      </c>
      <c r="D1033" s="4">
        <f>BILANCA!E28</f>
        <v>319770.83</v>
      </c>
      <c r="E1033" s="4">
        <v>0</v>
      </c>
      <c r="F1033" s="4">
        <v>0</v>
      </c>
      <c r="G1033" s="2">
        <f t="shared" si="32"/>
        <v>21520.536500000002</v>
      </c>
      <c r="H1033" s="2">
        <f t="shared" si="33"/>
        <v>0.32999999995809048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25991.51</v>
      </c>
      <c r="D1035" s="4">
        <f>BILANCA!E30</f>
        <v>25991.51</v>
      </c>
      <c r="E1035" s="4">
        <v>0</v>
      </c>
      <c r="F1035" s="4">
        <v>0</v>
      </c>
      <c r="G1035" s="2">
        <f t="shared" si="32"/>
        <v>1949.3632499999999</v>
      </c>
      <c r="H1035" s="2">
        <f t="shared" si="33"/>
        <v>0.98000000000320142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25991.51</v>
      </c>
      <c r="D1039" s="4">
        <f>BILANCA!E34</f>
        <v>25991.51</v>
      </c>
      <c r="E1039" s="4">
        <v>0</v>
      </c>
      <c r="F1039" s="4">
        <v>0</v>
      </c>
      <c r="G1039" s="2">
        <f t="shared" si="32"/>
        <v>2261.2613700000002</v>
      </c>
      <c r="H1039" s="2">
        <f t="shared" si="33"/>
        <v>0.98000000000320142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5318.7599999999948</v>
      </c>
      <c r="D1040" s="4">
        <f>BILANCA!E35</f>
        <v>13843.560000000012</v>
      </c>
      <c r="E1040" s="4">
        <v>0</v>
      </c>
      <c r="F1040" s="4">
        <v>0</v>
      </c>
      <c r="G1040" s="2">
        <f t="shared" si="32"/>
        <v>990.17640000000051</v>
      </c>
      <c r="H1040" s="2">
        <f t="shared" si="33"/>
        <v>0.67999999999301508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77766.45</v>
      </c>
      <c r="D1041" s="4">
        <f>BILANCA!E36</f>
        <v>86552.21</v>
      </c>
      <c r="E1041" s="4">
        <v>0</v>
      </c>
      <c r="F1041" s="4">
        <v>0</v>
      </c>
      <c r="G1041" s="2">
        <f t="shared" si="32"/>
        <v>7776.9969700000001</v>
      </c>
      <c r="H1041" s="2">
        <f t="shared" si="33"/>
        <v>0.66000000000349246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72447.69</v>
      </c>
      <c r="D1045" s="4">
        <f>BILANCA!E40</f>
        <v>72708.649999999994</v>
      </c>
      <c r="E1045" s="4">
        <v>0</v>
      </c>
      <c r="F1045" s="4">
        <v>0</v>
      </c>
      <c r="G1045" s="2">
        <f t="shared" si="32"/>
        <v>7625.2746499999994</v>
      </c>
      <c r="H1045" s="2">
        <f t="shared" si="33"/>
        <v>0.66000000000349246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4661.18</v>
      </c>
      <c r="D1052" s="4">
        <f>BILANCA!E47</f>
        <v>4661.18</v>
      </c>
      <c r="E1052" s="4">
        <v>0</v>
      </c>
      <c r="F1052" s="4">
        <v>0</v>
      </c>
      <c r="G1052" s="2">
        <f t="shared" si="32"/>
        <v>587.30868000000009</v>
      </c>
      <c r="H1052" s="2">
        <f t="shared" si="33"/>
        <v>0.36000000000058208</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307.64999999999998</v>
      </c>
      <c r="D1054" s="4">
        <f>BILANCA!E49</f>
        <v>307.64999999999998</v>
      </c>
      <c r="E1054" s="4">
        <v>0</v>
      </c>
      <c r="F1054" s="4">
        <v>0</v>
      </c>
      <c r="G1054" s="2">
        <f t="shared" si="32"/>
        <v>40.609799999999993</v>
      </c>
      <c r="H1054" s="2">
        <f t="shared" si="33"/>
        <v>0.70000000000004547</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4968.83</v>
      </c>
      <c r="D1055" s="4">
        <f>BILANCA!E50</f>
        <v>4968.83</v>
      </c>
      <c r="E1055" s="4">
        <v>0</v>
      </c>
      <c r="F1055" s="4">
        <v>0</v>
      </c>
      <c r="G1055" s="2">
        <f t="shared" si="32"/>
        <v>670.7920499999999</v>
      </c>
      <c r="H1055" s="2">
        <f t="shared" si="33"/>
        <v>0.34000000000014552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13945.38</v>
      </c>
      <c r="D1059" s="4">
        <f>BILANCA!E54</f>
        <v>15474.68</v>
      </c>
      <c r="E1059" s="4">
        <v>0</v>
      </c>
      <c r="F1059" s="4">
        <v>0</v>
      </c>
      <c r="G1059" s="2">
        <f t="shared" si="32"/>
        <v>2199.8422599999999</v>
      </c>
      <c r="H1059" s="2">
        <f t="shared" si="33"/>
        <v>0.69999999999890861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13945.38</v>
      </c>
      <c r="D1060" s="4">
        <f>BILANCA!E55</f>
        <v>15474.68</v>
      </c>
      <c r="E1060" s="4">
        <v>0</v>
      </c>
      <c r="F1060" s="4">
        <v>0</v>
      </c>
      <c r="G1060" s="2">
        <f t="shared" si="32"/>
        <v>2244.7370000000001</v>
      </c>
      <c r="H1060" s="2">
        <f t="shared" si="33"/>
        <v>0.69999999999890861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68908.62</v>
      </c>
      <c r="D1074" s="4">
        <f>BILANCA!E69</f>
        <v>75807.659999999989</v>
      </c>
      <c r="E1074" s="4">
        <v>0</v>
      </c>
      <c r="F1074" s="4">
        <v>0</v>
      </c>
      <c r="G1074" s="2">
        <f t="shared" si="32"/>
        <v>14113.532159999999</v>
      </c>
      <c r="H1074" s="2">
        <f t="shared" si="33"/>
        <v>0.72000000001571607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993.65000000000009</v>
      </c>
      <c r="D1087" s="4">
        <f>BILANCA!E82</f>
        <v>2561.33</v>
      </c>
      <c r="E1087" s="4">
        <v>0</v>
      </c>
      <c r="F1087" s="4">
        <v>0</v>
      </c>
      <c r="G1087" s="2">
        <f t="shared" si="34"/>
        <v>470.95587</v>
      </c>
      <c r="H1087" s="2">
        <f t="shared" si="33"/>
        <v>0.67999999999983629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298.7</v>
      </c>
      <c r="D1090" s="4">
        <f>BILANCA!E85</f>
        <v>0</v>
      </c>
      <c r="E1090" s="4">
        <v>0</v>
      </c>
      <c r="F1090" s="4">
        <v>0</v>
      </c>
      <c r="G1090" s="2">
        <f t="shared" si="34"/>
        <v>23.896000000000001</v>
      </c>
      <c r="H1090" s="2">
        <f t="shared" ref="H1090:H1153" si="35">ABS(C1090-ROUND(C1090,0))+ABS(D1090-ROUND(D1090,0))</f>
        <v>0.30000000000001137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694.95</v>
      </c>
      <c r="D1092" s="4">
        <f>BILANCA!E87</f>
        <v>2561.33</v>
      </c>
      <c r="E1092" s="4">
        <v>0</v>
      </c>
      <c r="F1092" s="4">
        <v>0</v>
      </c>
      <c r="G1092" s="2">
        <f t="shared" si="34"/>
        <v>477.04402000000005</v>
      </c>
      <c r="H1092" s="2">
        <f t="shared" si="35"/>
        <v>0.37999999999988177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16204.749999999998</v>
      </c>
      <c r="D1152" s="4">
        <f>BILANCA!E147</f>
        <v>73246.329999999987</v>
      </c>
      <c r="E1152" s="4">
        <v>0</v>
      </c>
      <c r="F1152" s="4">
        <v>0</v>
      </c>
      <c r="G1152" s="2">
        <f t="shared" si="36"/>
        <v>23103.032219999994</v>
      </c>
      <c r="H1152" s="2">
        <f t="shared" si="35"/>
        <v>0.5799999999890133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56346.09</v>
      </c>
      <c r="E1155" s="4">
        <v>0</v>
      </c>
      <c r="F1155" s="4">
        <v>0</v>
      </c>
      <c r="G1155" s="2">
        <f t="shared" si="36"/>
        <v>16340.366099999997</v>
      </c>
      <c r="H1155" s="2">
        <f t="shared" si="37"/>
        <v>8.999999999650754E-2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56346.09</v>
      </c>
      <c r="E1161" s="4">
        <v>0</v>
      </c>
      <c r="F1161" s="4">
        <v>0</v>
      </c>
      <c r="G1161" s="2">
        <f t="shared" si="36"/>
        <v>17016.519179999999</v>
      </c>
      <c r="H1161" s="2">
        <f t="shared" si="37"/>
        <v>8.999999999650754E-2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7062.58</v>
      </c>
      <c r="D1165" s="4">
        <f>BILANCA!E160</f>
        <v>495.84</v>
      </c>
      <c r="E1165" s="4">
        <v>0</v>
      </c>
      <c r="F1165" s="4">
        <v>0</v>
      </c>
      <c r="G1165" s="2">
        <f t="shared" si="36"/>
        <v>1248.4103</v>
      </c>
      <c r="H1165" s="2">
        <f t="shared" si="37"/>
        <v>0.58000000000009777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9688.41</v>
      </c>
      <c r="D1167" s="4">
        <f>BILANCA!E162</f>
        <v>16465.78</v>
      </c>
      <c r="E1167" s="4">
        <v>0</v>
      </c>
      <c r="F1167" s="4">
        <v>0</v>
      </c>
      <c r="G1167" s="2">
        <f t="shared" si="36"/>
        <v>6691.3352899999991</v>
      </c>
      <c r="H1167" s="2">
        <f t="shared" si="37"/>
        <v>0.63000000000101863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546.24</v>
      </c>
      <c r="D1169" s="4">
        <f>BILANCA!E164</f>
        <v>61.38</v>
      </c>
      <c r="E1169" s="4">
        <v>0</v>
      </c>
      <c r="F1169" s="4">
        <v>0</v>
      </c>
      <c r="G1169" s="2">
        <f t="shared" si="36"/>
        <v>106.371</v>
      </c>
      <c r="H1169" s="2">
        <f t="shared" si="37"/>
        <v>0.62000000000001165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51710.22</v>
      </c>
      <c r="D1176" s="4">
        <f>BILANCA!E171</f>
        <v>0</v>
      </c>
      <c r="E1176" s="4">
        <v>0</v>
      </c>
      <c r="F1176" s="4">
        <v>0</v>
      </c>
      <c r="G1176" s="2">
        <f t="shared" si="36"/>
        <v>8583.8965200000002</v>
      </c>
      <c r="H1176" s="2">
        <f t="shared" si="37"/>
        <v>0.22000000000116415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51710.22</v>
      </c>
      <c r="D1179" s="4">
        <f>BILANCA!E174</f>
        <v>0</v>
      </c>
      <c r="E1179" s="4">
        <v>0</v>
      </c>
      <c r="F1179" s="4">
        <v>0</v>
      </c>
      <c r="G1179" s="2">
        <f t="shared" si="36"/>
        <v>8739.027180000001</v>
      </c>
      <c r="H1179" s="2">
        <f t="shared" si="37"/>
        <v>0.22000000000116415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152391.72999999998</v>
      </c>
      <c r="D1180" s="4">
        <f>BILANCA!E176</f>
        <v>156045.26</v>
      </c>
      <c r="E1180" s="4">
        <v>0</v>
      </c>
      <c r="F1180" s="4">
        <v>0</v>
      </c>
      <c r="G1180" s="2">
        <f t="shared" si="36"/>
        <v>78961.982499999998</v>
      </c>
      <c r="H1180" s="2">
        <f t="shared" si="37"/>
        <v>0.53000000002793968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62539.880000000005</v>
      </c>
      <c r="D1181" s="4">
        <f>BILANCA!E177</f>
        <v>67107.070000000007</v>
      </c>
      <c r="E1181" s="4">
        <v>0</v>
      </c>
      <c r="F1181" s="4">
        <v>0</v>
      </c>
      <c r="G1181" s="2">
        <f t="shared" si="36"/>
        <v>33644.937420000002</v>
      </c>
      <c r="H1181" s="2">
        <f t="shared" si="37"/>
        <v>0.19000000000232831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61546.23</v>
      </c>
      <c r="D1182" s="4">
        <f>BILANCA!E178</f>
        <v>64956.61</v>
      </c>
      <c r="E1182" s="4">
        <v>0</v>
      </c>
      <c r="F1182" s="4">
        <v>0</v>
      </c>
      <c r="G1182" s="2">
        <f t="shared" si="36"/>
        <v>32931.025399999999</v>
      </c>
      <c r="H1182" s="2">
        <f t="shared" si="37"/>
        <v>0.62000000000261934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58534.94</v>
      </c>
      <c r="D1183" s="4">
        <f>BILANCA!E179</f>
        <v>60892.06</v>
      </c>
      <c r="E1183" s="4">
        <v>0</v>
      </c>
      <c r="F1183" s="4">
        <v>0</v>
      </c>
      <c r="G1183" s="2">
        <f t="shared" si="36"/>
        <v>31195.197379999998</v>
      </c>
      <c r="H1183" s="2">
        <f t="shared" si="37"/>
        <v>0.11999999999534339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3011.29</v>
      </c>
      <c r="D1184" s="4">
        <f>BILANCA!E180</f>
        <v>4064.55</v>
      </c>
      <c r="E1184" s="4">
        <v>0</v>
      </c>
      <c r="F1184" s="4">
        <v>0</v>
      </c>
      <c r="G1184" s="2">
        <f t="shared" si="36"/>
        <v>1938.4278599999998</v>
      </c>
      <c r="H1184" s="2">
        <f t="shared" si="37"/>
        <v>0.73999999999978172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457.57</v>
      </c>
      <c r="E1201" s="4">
        <v>0</v>
      </c>
      <c r="F1201" s="4">
        <v>0</v>
      </c>
      <c r="G1201" s="2">
        <f t="shared" si="36"/>
        <v>174.79174</v>
      </c>
      <c r="H1201" s="2">
        <f t="shared" si="37"/>
        <v>0.43000000000000682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457.57</v>
      </c>
      <c r="E1203" s="4">
        <v>0</v>
      </c>
      <c r="F1203" s="4">
        <v>0</v>
      </c>
      <c r="G1203" s="2">
        <f t="shared" ref="G1203:G1266" si="38">B1203/1000*C1203+B1203/500*D1203</f>
        <v>176.62201999999999</v>
      </c>
      <c r="H1203" s="2">
        <f t="shared" si="37"/>
        <v>0.43000000000000682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993.65</v>
      </c>
      <c r="D1251" s="4">
        <f>BILANCA!E247</f>
        <v>1692.89</v>
      </c>
      <c r="E1251" s="4">
        <v>0</v>
      </c>
      <c r="F1251" s="4">
        <v>0</v>
      </c>
      <c r="G1251" s="2">
        <f t="shared" si="38"/>
        <v>1055.44263</v>
      </c>
      <c r="H1251" s="2">
        <f t="shared" si="39"/>
        <v>0.45999999999992269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89851.849999999991</v>
      </c>
      <c r="D1255" s="4">
        <f>BILANCA!E251</f>
        <v>88938.19</v>
      </c>
      <c r="E1255" s="4">
        <v>0</v>
      </c>
      <c r="F1255" s="4">
        <v>0</v>
      </c>
      <c r="G1255" s="2">
        <f t="shared" si="38"/>
        <v>65593.41635</v>
      </c>
      <c r="H1255" s="2">
        <f t="shared" si="39"/>
        <v>0.34000000001105946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83483.11</v>
      </c>
      <c r="D1256" s="4">
        <f>BILANCA!E252</f>
        <v>80237.600000000006</v>
      </c>
      <c r="E1256" s="4">
        <v>0</v>
      </c>
      <c r="F1256" s="4">
        <v>0</v>
      </c>
      <c r="G1256" s="2">
        <f t="shared" si="38"/>
        <v>60013.744259999999</v>
      </c>
      <c r="H1256" s="2">
        <f t="shared" si="39"/>
        <v>0.50999999999476131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83483.11</v>
      </c>
      <c r="D1257" s="4">
        <f>BILANCA!E253</f>
        <v>80237.600000000006</v>
      </c>
      <c r="E1257" s="4">
        <v>0</v>
      </c>
      <c r="F1257" s="4">
        <v>0</v>
      </c>
      <c r="G1257" s="2">
        <f t="shared" si="38"/>
        <v>60257.702570000001</v>
      </c>
      <c r="H1257" s="2">
        <f t="shared" si="39"/>
        <v>0.50999999999476131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-147.6</v>
      </c>
      <c r="D1259" s="4">
        <f>BILANCA!E255</f>
        <v>-48079.96</v>
      </c>
      <c r="E1259" s="4">
        <v>0</v>
      </c>
      <c r="F1259" s="4">
        <v>0</v>
      </c>
      <c r="G1259" s="2">
        <f t="shared" si="38"/>
        <v>-23980.572479999999</v>
      </c>
      <c r="H1259" s="2">
        <f t="shared" si="39"/>
        <v>0.4400000000008788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147.6</v>
      </c>
      <c r="D1264" s="4">
        <f>BILANCA!E260</f>
        <v>48079.96</v>
      </c>
      <c r="E1264" s="4">
        <v>0</v>
      </c>
      <c r="F1264" s="4">
        <v>0</v>
      </c>
      <c r="G1264" s="2">
        <f t="shared" si="38"/>
        <v>24462.110079999999</v>
      </c>
      <c r="H1264" s="2">
        <f t="shared" si="39"/>
        <v>0.4400000000008788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124.98</v>
      </c>
      <c r="D1265" s="4">
        <f>BILANCA!E261</f>
        <v>40873.599999999999</v>
      </c>
      <c r="E1265" s="4">
        <v>0</v>
      </c>
      <c r="F1265" s="4">
        <v>0</v>
      </c>
      <c r="G1265" s="2">
        <f t="shared" si="38"/>
        <v>20877.405900000002</v>
      </c>
      <c r="H1265" s="2">
        <f t="shared" si="39"/>
        <v>0.42000000000145121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22.62</v>
      </c>
      <c r="D1266" s="4">
        <f>BILANCA!E262</f>
        <v>7206.36</v>
      </c>
      <c r="E1266" s="4">
        <v>0</v>
      </c>
      <c r="F1266" s="4">
        <v>0</v>
      </c>
      <c r="G1266" s="2">
        <f t="shared" si="38"/>
        <v>3695.44704</v>
      </c>
      <c r="H1266" s="2">
        <f t="shared" si="39"/>
        <v>0.73999999999967159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6516.34</v>
      </c>
      <c r="D1278" s="4">
        <f>BILANCA!E274</f>
        <v>56780.549999999996</v>
      </c>
      <c r="E1278" s="4">
        <v>0</v>
      </c>
      <c r="F1278" s="4">
        <v>0</v>
      </c>
      <c r="G1278" s="2">
        <f t="shared" si="40"/>
        <v>32180.753919999999</v>
      </c>
      <c r="H1278" s="2">
        <f t="shared" si="39"/>
        <v>0.79000000000451109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6516.34</v>
      </c>
      <c r="D1281" s="4">
        <f>BILANCA!E277</f>
        <v>56346.09</v>
      </c>
      <c r="E1281" s="4">
        <v>0</v>
      </c>
      <c r="F1281" s="4">
        <v>0</v>
      </c>
      <c r="G1281" s="2">
        <f t="shared" si="40"/>
        <v>32305.50892</v>
      </c>
      <c r="H1281" s="2">
        <f t="shared" si="39"/>
        <v>0.42999999999665306</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6516.34</v>
      </c>
      <c r="D1287" s="4">
        <f>BILANCA!E283</f>
        <v>56346.09</v>
      </c>
      <c r="E1287" s="4">
        <v>0</v>
      </c>
      <c r="F1287" s="4">
        <v>0</v>
      </c>
      <c r="G1287" s="2">
        <f t="shared" si="40"/>
        <v>33020.760040000001</v>
      </c>
      <c r="H1287" s="2">
        <f t="shared" si="41"/>
        <v>0.42999999999665306</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434.46</v>
      </c>
      <c r="E1291" s="4">
        <v>0</v>
      </c>
      <c r="F1291" s="4">
        <v>0</v>
      </c>
      <c r="G1291" s="2">
        <f t="shared" si="40"/>
        <v>244.16652000000002</v>
      </c>
      <c r="H1291" s="2">
        <f t="shared" si="41"/>
        <v>0.45999999999997954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14333.33</v>
      </c>
      <c r="D1301" s="4">
        <f>BILANCA!E297</f>
        <v>14333.33</v>
      </c>
      <c r="E1301" s="4">
        <v>0</v>
      </c>
      <c r="F1301" s="4">
        <v>0</v>
      </c>
      <c r="G1301" s="2">
        <f t="shared" si="40"/>
        <v>12512.997090000001</v>
      </c>
      <c r="H1301" s="2">
        <f t="shared" si="41"/>
        <v>0.65999999999985448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14333.33</v>
      </c>
      <c r="D1302" s="4">
        <f>BILANCA!E298</f>
        <v>14333.33</v>
      </c>
      <c r="E1302" s="4">
        <v>0</v>
      </c>
      <c r="F1302" s="4">
        <v>0</v>
      </c>
      <c r="G1302" s="2">
        <f t="shared" si="40"/>
        <v>12555.997079999997</v>
      </c>
      <c r="H1302" s="2">
        <f t="shared" si="41"/>
        <v>0.65999999999985448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16750.990000000002</v>
      </c>
      <c r="D1305" s="4">
        <f>BILANCA!E302</f>
        <v>73307.710000000006</v>
      </c>
      <c r="E1305" s="4">
        <v>0</v>
      </c>
      <c r="F1305" s="4">
        <v>0</v>
      </c>
      <c r="G1305" s="2">
        <f t="shared" si="40"/>
        <v>48193.090949999998</v>
      </c>
      <c r="H1305" s="2">
        <f t="shared" si="41"/>
        <v>0.29999999999199645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694.95</v>
      </c>
      <c r="D1311" s="4">
        <f>BILANCA!E308</f>
        <v>2282.58</v>
      </c>
      <c r="E1311" s="4">
        <v>0</v>
      </c>
      <c r="F1311" s="4">
        <v>0</v>
      </c>
      <c r="G1311" s="2">
        <f t="shared" si="40"/>
        <v>1583.2931099999998</v>
      </c>
      <c r="H1311" s="2">
        <f t="shared" si="41"/>
        <v>0.47000000000002728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278.75</v>
      </c>
      <c r="E1314" s="4">
        <v>0</v>
      </c>
      <c r="F1314" s="4">
        <v>0</v>
      </c>
      <c r="G1314" s="2">
        <f t="shared" si="40"/>
        <v>169.48</v>
      </c>
      <c r="H1314" s="2">
        <f t="shared" si="41"/>
        <v>0.25</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9688.41</v>
      </c>
      <c r="D1338" s="4">
        <f>BILANCA!E335</f>
        <v>16465.78</v>
      </c>
      <c r="E1338" s="4">
        <v>0</v>
      </c>
      <c r="F1338" s="4">
        <v>0</v>
      </c>
      <c r="G1338" s="2">
        <f t="shared" si="42"/>
        <v>13979.35016</v>
      </c>
      <c r="H1338" s="2">
        <f t="shared" si="41"/>
        <v>0.63000000000101863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61546.23</v>
      </c>
      <c r="D1340" s="4">
        <f>BILANCA!E337</f>
        <v>64956.61</v>
      </c>
      <c r="E1340" s="4">
        <v>0</v>
      </c>
      <c r="F1340" s="4">
        <v>0</v>
      </c>
      <c r="G1340" s="2">
        <f t="shared" si="42"/>
        <v>63181.618500000004</v>
      </c>
      <c r="H1340" s="2">
        <f t="shared" si="41"/>
        <v>0.62000000000261934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457.57</v>
      </c>
      <c r="E1342" s="4">
        <v>0</v>
      </c>
      <c r="F1342" s="4">
        <v>0</v>
      </c>
      <c r="G1342" s="2">
        <f t="shared" si="42"/>
        <v>303.82648</v>
      </c>
      <c r="H1342" s="2">
        <f t="shared" si="41"/>
        <v>0.43000000000000682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298.7</v>
      </c>
      <c r="D1382" s="4">
        <f>BILANCA!E379</f>
        <v>0</v>
      </c>
      <c r="E1382" s="4">
        <v>0</v>
      </c>
      <c r="F1382" s="4">
        <v>0</v>
      </c>
      <c r="G1382" s="2">
        <f t="shared" si="42"/>
        <v>111.1164</v>
      </c>
      <c r="H1382" s="2">
        <f t="shared" si="43"/>
        <v>0.30000000000001137</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694.95</v>
      </c>
      <c r="D1383" s="4">
        <f>BILANCA!E380</f>
        <v>1692.89</v>
      </c>
      <c r="E1383" s="4">
        <v>0</v>
      </c>
      <c r="F1383" s="4">
        <v>0</v>
      </c>
      <c r="G1383" s="2">
        <f t="shared" si="42"/>
        <v>1522.11229</v>
      </c>
      <c r="H1383" s="2">
        <f t="shared" si="43"/>
        <v>0.15999999999985448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14333.33</v>
      </c>
      <c r="D1390" s="4">
        <f>BILANCA!E387</f>
        <v>14333.33</v>
      </c>
      <c r="E1390" s="4">
        <v>0</v>
      </c>
      <c r="F1390" s="4">
        <v>0</v>
      </c>
      <c r="G1390" s="2">
        <f t="shared" si="42"/>
        <v>16339.9962</v>
      </c>
      <c r="H1390" s="2">
        <f t="shared" si="43"/>
        <v>0.65999999999985448</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832855.9</v>
      </c>
      <c r="D1510" s="4">
        <f>'RAS-funkcijski'!E114</f>
        <v>959383.96</v>
      </c>
      <c r="E1510" s="4">
        <v>0</v>
      </c>
      <c r="F1510" s="4">
        <v>0</v>
      </c>
      <c r="G1510" s="2">
        <f t="shared" si="46"/>
        <v>302678.6202</v>
      </c>
      <c r="H1510" s="2">
        <f t="shared" si="47"/>
        <v>0.14000000001396984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832855.9</v>
      </c>
      <c r="D1511" s="4">
        <f>'RAS-funkcijski'!E115</f>
        <v>959383.96</v>
      </c>
      <c r="E1511" s="4">
        <v>0</v>
      </c>
      <c r="F1511" s="4">
        <v>0</v>
      </c>
      <c r="G1511" s="2">
        <f t="shared" si="46"/>
        <v>305430.24401999998</v>
      </c>
      <c r="H1511" s="2">
        <f t="shared" si="47"/>
        <v>0.14000000001396984</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832855.9</v>
      </c>
      <c r="D1513" s="4">
        <f>'RAS-funkcijski'!E117</f>
        <v>959383.96</v>
      </c>
      <c r="E1513" s="4">
        <v>0</v>
      </c>
      <c r="F1513" s="4">
        <v>0</v>
      </c>
      <c r="G1513" s="2">
        <f t="shared" si="46"/>
        <v>310933.49166</v>
      </c>
      <c r="H1513" s="2">
        <f t="shared" si="47"/>
        <v>0.14000000001396984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832855.9</v>
      </c>
      <c r="D1537" s="18">
        <f>'RAS-funkcijski'!E141</f>
        <v>959383.96</v>
      </c>
      <c r="E1537" s="18">
        <v>0</v>
      </c>
      <c r="F1537" s="18">
        <v>0</v>
      </c>
      <c r="G1537" s="19">
        <f t="shared" si="48"/>
        <v>376972.46334000002</v>
      </c>
      <c r="H1537" s="19">
        <f t="shared" si="47"/>
        <v>0.14000000001396984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26095.43</v>
      </c>
      <c r="E1538" s="9">
        <v>0</v>
      </c>
      <c r="F1538" s="9">
        <v>0</v>
      </c>
      <c r="G1538" s="10">
        <f t="shared" si="48"/>
        <v>52.190860000000001</v>
      </c>
      <c r="H1538" s="10">
        <f t="shared" ref="H1538:H1581" si="49">ABS(C1538-ROUND(C1538,0))+ABS(D1538-ROUND(D1538,0))</f>
        <v>0.43000000000029104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26095.43</v>
      </c>
      <c r="E1555" s="4">
        <v>0</v>
      </c>
      <c r="F1555" s="4">
        <v>0</v>
      </c>
      <c r="G1555" s="2">
        <f t="shared" si="48"/>
        <v>939.43547999999998</v>
      </c>
      <c r="H1555" s="2">
        <f t="shared" si="49"/>
        <v>0.43000000000029104</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26095.43</v>
      </c>
      <c r="E1556" s="4">
        <v>0</v>
      </c>
      <c r="F1556" s="4">
        <v>0</v>
      </c>
      <c r="G1556" s="2">
        <f t="shared" si="48"/>
        <v>991.62634000000003</v>
      </c>
      <c r="H1556" s="2">
        <f t="shared" si="49"/>
        <v>0.43000000000029104</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26095.43</v>
      </c>
      <c r="E1557" s="4">
        <v>0</v>
      </c>
      <c r="F1557" s="4">
        <v>0</v>
      </c>
      <c r="G1557" s="2">
        <f t="shared" si="48"/>
        <v>1043.8172</v>
      </c>
      <c r="H1557" s="2">
        <f t="shared" si="49"/>
        <v>0.43000000000029104</v>
      </c>
      <c r="I1557" s="5">
        <f t="shared" ref="I1557:I1562" si="52">G1557*H1557</f>
        <v>448.84139600030375</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62539.88</v>
      </c>
      <c r="D1582" s="9"/>
      <c r="E1582" s="9">
        <v>0</v>
      </c>
      <c r="F1582" s="9">
        <v>0</v>
      </c>
      <c r="G1582" s="10">
        <f t="shared" ref="G1582:G1613" si="54">B1582/1000*C1582</f>
        <v>62.539879999999997</v>
      </c>
      <c r="H1582" s="10">
        <f t="shared" ref="H1582:H1613" si="55">ABS(C1582-ROUND(C1582,0))</f>
        <v>0.12000000000261934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920090.89999999991</v>
      </c>
      <c r="D1583" s="4">
        <v>0</v>
      </c>
      <c r="E1583" s="4">
        <v>0</v>
      </c>
      <c r="F1583" s="4">
        <v>0</v>
      </c>
      <c r="G1583" s="2">
        <f t="shared" si="54"/>
        <v>1840.1817999999998</v>
      </c>
      <c r="H1583" s="2">
        <f t="shared" si="55"/>
        <v>0.10000000009313226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897464.44</v>
      </c>
      <c r="D1585" s="4">
        <v>0</v>
      </c>
      <c r="E1585" s="4">
        <v>0</v>
      </c>
      <c r="F1585" s="4">
        <v>0</v>
      </c>
      <c r="G1585" s="2">
        <f t="shared" si="54"/>
        <v>3589.8577599999999</v>
      </c>
      <c r="H1585" s="2">
        <f t="shared" si="55"/>
        <v>0.43999999994412065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738689.86</v>
      </c>
      <c r="D1586" s="4">
        <v>0</v>
      </c>
      <c r="E1586" s="4">
        <v>0</v>
      </c>
      <c r="F1586" s="4">
        <v>0</v>
      </c>
      <c r="G1586" s="2">
        <f t="shared" si="54"/>
        <v>3693.4493000000002</v>
      </c>
      <c r="H1586" s="2">
        <f t="shared" si="55"/>
        <v>0.14000000001396984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158667.96</v>
      </c>
      <c r="D1587" s="4">
        <v>0</v>
      </c>
      <c r="E1587" s="4">
        <v>0</v>
      </c>
      <c r="F1587" s="4">
        <v>0</v>
      </c>
      <c r="G1587" s="2">
        <f t="shared" si="54"/>
        <v>952.00775999999996</v>
      </c>
      <c r="H1587" s="2">
        <f t="shared" si="55"/>
        <v>4.0000000008149073E-2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106.62</v>
      </c>
      <c r="D1593" s="4">
        <v>0</v>
      </c>
      <c r="E1593" s="4">
        <v>0</v>
      </c>
      <c r="F1593" s="4">
        <v>0</v>
      </c>
      <c r="G1593" s="2">
        <f t="shared" si="54"/>
        <v>1.2794400000000001</v>
      </c>
      <c r="H1593" s="2">
        <f t="shared" si="55"/>
        <v>0.37999999999999545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19068.830000000002</v>
      </c>
      <c r="D1594" s="4">
        <v>0</v>
      </c>
      <c r="E1594" s="4">
        <v>0</v>
      </c>
      <c r="F1594" s="4">
        <v>0</v>
      </c>
      <c r="G1594" s="2">
        <f t="shared" si="54"/>
        <v>247.89479</v>
      </c>
      <c r="H1594" s="2">
        <f t="shared" si="55"/>
        <v>0.16999999999825377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3557.63</v>
      </c>
      <c r="D1601" s="4">
        <v>0</v>
      </c>
      <c r="E1601" s="4">
        <v>0</v>
      </c>
      <c r="F1601" s="4">
        <v>0</v>
      </c>
      <c r="G1601" s="2">
        <f t="shared" si="54"/>
        <v>71.152600000000007</v>
      </c>
      <c r="H1601" s="2">
        <f t="shared" si="55"/>
        <v>0.36999999999989086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915523.71</v>
      </c>
      <c r="D1602" s="4">
        <v>0</v>
      </c>
      <c r="E1602" s="4">
        <v>0</v>
      </c>
      <c r="F1602" s="4">
        <v>0</v>
      </c>
      <c r="G1602" s="2">
        <f t="shared" si="54"/>
        <v>19225.997910000002</v>
      </c>
      <c r="H1602" s="2">
        <f t="shared" si="55"/>
        <v>0.2900000000372529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894054.05999999994</v>
      </c>
      <c r="D1604" s="4">
        <v>0</v>
      </c>
      <c r="E1604" s="4">
        <v>0</v>
      </c>
      <c r="F1604" s="4">
        <v>0</v>
      </c>
      <c r="G1604" s="2">
        <f t="shared" si="54"/>
        <v>20563.24338</v>
      </c>
      <c r="H1604" s="2">
        <f t="shared" si="55"/>
        <v>5.9999999939464033E-2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736332.74</v>
      </c>
      <c r="D1605" s="4">
        <v>0</v>
      </c>
      <c r="E1605" s="4">
        <v>0</v>
      </c>
      <c r="F1605" s="4">
        <v>0</v>
      </c>
      <c r="G1605" s="2">
        <f t="shared" si="54"/>
        <v>17671.98576</v>
      </c>
      <c r="H1605" s="2">
        <f t="shared" si="55"/>
        <v>0.26000000000931323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157614.70000000001</v>
      </c>
      <c r="D1606" s="4">
        <v>0</v>
      </c>
      <c r="E1606" s="4">
        <v>0</v>
      </c>
      <c r="F1606" s="4">
        <v>0</v>
      </c>
      <c r="G1606" s="2">
        <f t="shared" si="54"/>
        <v>3940.3675000000003</v>
      </c>
      <c r="H1606" s="2">
        <f t="shared" si="55"/>
        <v>0.29999999998835847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106.62</v>
      </c>
      <c r="D1612" s="4">
        <v>0</v>
      </c>
      <c r="E1612" s="4">
        <v>0</v>
      </c>
      <c r="F1612" s="4">
        <v>0</v>
      </c>
      <c r="G1612" s="2">
        <f t="shared" si="54"/>
        <v>3.3052200000000003</v>
      </c>
      <c r="H1612" s="2">
        <f t="shared" si="55"/>
        <v>0.37999999999999545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18611.259999999998</v>
      </c>
      <c r="D1613" s="4">
        <v>0</v>
      </c>
      <c r="E1613" s="4">
        <v>0</v>
      </c>
      <c r="F1613" s="4">
        <v>0</v>
      </c>
      <c r="G1613" s="2">
        <f t="shared" si="54"/>
        <v>595.56031999999993</v>
      </c>
      <c r="H1613" s="2">
        <f t="shared" si="55"/>
        <v>0.25999999999839929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2858.39</v>
      </c>
      <c r="D1620" s="4">
        <v>0</v>
      </c>
      <c r="E1620" s="4">
        <v>0</v>
      </c>
      <c r="F1620" s="4">
        <v>0</v>
      </c>
      <c r="G1620" s="2">
        <f t="shared" si="56"/>
        <v>111.47721</v>
      </c>
      <c r="H1620" s="2">
        <f t="shared" si="57"/>
        <v>0.38999999999987267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67107.069999999949</v>
      </c>
      <c r="D1621" s="4">
        <v>0</v>
      </c>
      <c r="E1621" s="4">
        <v>0</v>
      </c>
      <c r="F1621" s="4">
        <v>0</v>
      </c>
      <c r="G1621" s="2">
        <f t="shared" si="56"/>
        <v>2684.2827999999981</v>
      </c>
      <c r="H1621" s="2">
        <f t="shared" si="57"/>
        <v>6.9999999948777258E-2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67107.070000000007</v>
      </c>
      <c r="D1681" s="4">
        <v>0</v>
      </c>
      <c r="E1681" s="4">
        <v>0</v>
      </c>
      <c r="F1681" s="4">
        <v>0</v>
      </c>
      <c r="G1681" s="2">
        <f t="shared" si="60"/>
        <v>6710.7070000000012</v>
      </c>
      <c r="H1681" s="2">
        <f t="shared" si="61"/>
        <v>7.0000000006984919E-2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67107.070000000007</v>
      </c>
      <c r="D1683" s="4">
        <v>0</v>
      </c>
      <c r="E1683" s="4">
        <v>0</v>
      </c>
      <c r="F1683" s="4">
        <v>0</v>
      </c>
      <c r="G1683" s="2">
        <f t="shared" si="60"/>
        <v>6844.9211400000004</v>
      </c>
      <c r="H1683" s="2">
        <f t="shared" si="61"/>
        <v>7.0000000006984919E-2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c r="D1" s="1"/>
      <c r="E1" s="1"/>
      <c r="F1" s="1"/>
      <c r="G1" s="1"/>
      <c r="H1" s="1"/>
      <c r="I1" s="1"/>
      <c r="J1" s="1"/>
      <c r="K1" s="1"/>
      <c r="L1" s="1"/>
      <c r="M1" s="1"/>
      <c r="N1" s="1"/>
      <c r="O1" s="1"/>
      <c r="P1" s="1"/>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16230</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328"/>
      <c r="F13" s="325" t="s">
        <v>42</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308" t="s">
        <v>44</v>
      </c>
      <c r="C16" s="309"/>
      <c r="D16" s="309"/>
      <c r="E16" s="309"/>
      <c r="F16" s="310"/>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830708.81</v>
      </c>
      <c r="I17" s="67">
        <f>'PR-RAS'!E6</f>
        <v>911451.60000000009</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821172.03</v>
      </c>
      <c r="I18" s="67">
        <f>'PR-RAS'!E152</f>
        <v>940315.13</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147.59999999996739</v>
      </c>
      <c r="I20" s="67">
        <f>'PR-RAS'!E650</f>
        <v>48079.959999999868</v>
      </c>
      <c r="J20" s="38"/>
      <c r="K20" s="38"/>
      <c r="L20" s="38"/>
      <c r="M20" s="38"/>
      <c r="N20" s="38"/>
      <c r="O20" s="38"/>
      <c r="P20" s="38"/>
      <c r="Q20" s="38"/>
      <c r="R20" s="38"/>
      <c r="S20" s="38"/>
      <c r="T20" s="38"/>
      <c r="U20" s="38"/>
      <c r="V20" s="38"/>
      <c r="W20" s="38"/>
    </row>
    <row r="21" spans="1:23" s="39" customFormat="1" ht="29.25" customHeight="1" x14ac:dyDescent="0.2">
      <c r="A21" s="62" t="s">
        <v>43</v>
      </c>
      <c r="B21" s="308" t="s">
        <v>44</v>
      </c>
      <c r="C21" s="309"/>
      <c r="D21" s="309"/>
      <c r="E21" s="309"/>
      <c r="F21" s="310"/>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83483.110000000015</v>
      </c>
      <c r="I22" s="67">
        <f>BILANCA!E7</f>
        <v>80237.60000000002</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68908.62</v>
      </c>
      <c r="I23" s="67">
        <f>BILANCA!E69</f>
        <v>75807.659999999989</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62539.880000000005</v>
      </c>
      <c r="I24" s="67">
        <f>BILANCA!E177</f>
        <v>67107.070000000007</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89851.849999999991</v>
      </c>
      <c r="I25" s="67">
        <f>BILANCA!E251</f>
        <v>88938.19</v>
      </c>
      <c r="J25" s="38"/>
      <c r="K25" s="38"/>
      <c r="L25" s="38"/>
      <c r="M25" s="38"/>
      <c r="N25" s="38"/>
      <c r="O25" s="38"/>
      <c r="P25" s="38"/>
      <c r="Q25" s="38"/>
      <c r="R25" s="38"/>
      <c r="S25" s="38"/>
      <c r="T25" s="38"/>
      <c r="U25" s="38"/>
      <c r="V25" s="38"/>
      <c r="W25" s="38"/>
    </row>
    <row r="26" spans="1:23" s="39" customFormat="1" ht="48" customHeight="1" x14ac:dyDescent="0.2">
      <c r="A26" s="62" t="s">
        <v>43</v>
      </c>
      <c r="B26" s="308" t="s">
        <v>44</v>
      </c>
      <c r="C26" s="309"/>
      <c r="D26" s="309"/>
      <c r="E26" s="309"/>
      <c r="F26" s="310"/>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05" t="s">
        <v>50</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832855.9</v>
      </c>
      <c r="I30" s="67">
        <f>'RAS-funkcijski'!E114</f>
        <v>959383.96</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832855.9</v>
      </c>
      <c r="I31" s="67">
        <f>'RAS-funkcijski'!E141</f>
        <v>959383.96</v>
      </c>
      <c r="J31" s="38"/>
      <c r="K31" s="38"/>
      <c r="L31" s="38"/>
      <c r="M31" s="38"/>
      <c r="N31" s="38"/>
      <c r="O31" s="38"/>
      <c r="P31" s="38"/>
      <c r="Q31" s="38"/>
      <c r="R31" s="38"/>
      <c r="S31" s="38"/>
      <c r="T31" s="38"/>
      <c r="U31" s="38"/>
      <c r="V31" s="38"/>
      <c r="W31" s="38"/>
    </row>
    <row r="32" spans="1:23" s="39" customFormat="1" ht="29.25" customHeight="1" x14ac:dyDescent="0.2">
      <c r="A32" s="62" t="s">
        <v>43</v>
      </c>
      <c r="B32" s="308" t="s">
        <v>44</v>
      </c>
      <c r="C32" s="309"/>
      <c r="D32" s="309"/>
      <c r="E32" s="309"/>
      <c r="F32" s="310"/>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26095.43</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0</v>
      </c>
      <c r="I34" s="67">
        <f>'P-VRIO'!E22</f>
        <v>26095.43</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308" t="s">
        <v>44</v>
      </c>
      <c r="C37" s="309"/>
      <c r="D37" s="309"/>
      <c r="E37" s="309"/>
      <c r="F37" s="310"/>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62539.88</v>
      </c>
      <c r="I38" s="67" t="s">
        <v>54</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54</v>
      </c>
      <c r="I39" s="67">
        <f>OBVEZE!D44</f>
        <v>67107.069999999949</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67107.070000000007</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6" zoomScaleNormal="100" workbookViewId="0">
      <selection activeCell="E304" sqref="E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106">
        <f>D7+D43+D49+D82+D106+D125+D134+D140</f>
        <v>830708.81</v>
      </c>
      <c r="E6" s="106">
        <f>E7+E43+E49+E82+E106+E125+E134+E140</f>
        <v>911451.60000000009</v>
      </c>
      <c r="F6" s="87">
        <f t="shared" ref="F6:F69" si="0">IF(D6&lt;&gt;0,IF(E6/D6&gt;=100,"&gt;&gt;100",E6/D6*100),"-")</f>
        <v>109.71974644159607</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108">
        <v>0</v>
      </c>
      <c r="E9" s="108">
        <v>0</v>
      </c>
      <c r="F9" s="87" t="str">
        <f t="shared" si="0"/>
        <v>-</v>
      </c>
    </row>
    <row r="10" spans="1:24" s="21" customFormat="1" ht="12.75" customHeight="1" x14ac:dyDescent="0.2">
      <c r="A10" s="84" t="s">
        <v>73</v>
      </c>
      <c r="B10" s="107" t="s">
        <v>74</v>
      </c>
      <c r="C10" s="86" t="s">
        <v>73</v>
      </c>
      <c r="D10" s="108">
        <v>0</v>
      </c>
      <c r="E10" s="108">
        <v>0</v>
      </c>
      <c r="F10" s="87" t="str">
        <f t="shared" si="0"/>
        <v>-</v>
      </c>
    </row>
    <row r="11" spans="1:24" s="21" customFormat="1" ht="12.75" customHeight="1" x14ac:dyDescent="0.2">
      <c r="A11" s="84" t="s">
        <v>75</v>
      </c>
      <c r="B11" s="107" t="s">
        <v>76</v>
      </c>
      <c r="C11" s="86" t="s">
        <v>75</v>
      </c>
      <c r="D11" s="108">
        <v>0</v>
      </c>
      <c r="E11" s="108">
        <v>0</v>
      </c>
      <c r="F11" s="87" t="str">
        <f t="shared" si="0"/>
        <v>-</v>
      </c>
    </row>
    <row r="12" spans="1:24" s="21" customFormat="1" ht="12.75" customHeight="1" x14ac:dyDescent="0.2">
      <c r="A12" s="84" t="s">
        <v>77</v>
      </c>
      <c r="B12" s="107" t="s">
        <v>78</v>
      </c>
      <c r="C12" s="86" t="s">
        <v>77</v>
      </c>
      <c r="D12" s="108">
        <v>0</v>
      </c>
      <c r="E12" s="108">
        <v>0</v>
      </c>
      <c r="F12" s="87" t="str">
        <f t="shared" si="0"/>
        <v>-</v>
      </c>
    </row>
    <row r="13" spans="1:24" s="21" customFormat="1" ht="12.75" customHeight="1" x14ac:dyDescent="0.2">
      <c r="A13" s="84" t="s">
        <v>79</v>
      </c>
      <c r="B13" s="107" t="s">
        <v>80</v>
      </c>
      <c r="C13" s="86" t="s">
        <v>79</v>
      </c>
      <c r="D13" s="108">
        <v>0</v>
      </c>
      <c r="E13" s="108">
        <v>0</v>
      </c>
      <c r="F13" s="87" t="str">
        <f t="shared" si="0"/>
        <v>-</v>
      </c>
    </row>
    <row r="14" spans="1:24" s="21" customFormat="1" ht="12.75" customHeight="1" x14ac:dyDescent="0.2">
      <c r="A14" s="84" t="s">
        <v>81</v>
      </c>
      <c r="B14" s="107" t="s">
        <v>82</v>
      </c>
      <c r="C14" s="86" t="s">
        <v>81</v>
      </c>
      <c r="D14" s="108">
        <v>0</v>
      </c>
      <c r="E14" s="108">
        <v>0</v>
      </c>
      <c r="F14" s="87" t="str">
        <f t="shared" si="0"/>
        <v>-</v>
      </c>
    </row>
    <row r="15" spans="1:24" s="21" customFormat="1" ht="12.75" customHeight="1" x14ac:dyDescent="0.2">
      <c r="A15" s="84" t="s">
        <v>83</v>
      </c>
      <c r="B15" s="85" t="s">
        <v>84</v>
      </c>
      <c r="C15" s="86" t="s">
        <v>83</v>
      </c>
      <c r="D15" s="108">
        <v>0</v>
      </c>
      <c r="E15" s="108">
        <v>0</v>
      </c>
      <c r="F15" s="87" t="str">
        <f t="shared" si="0"/>
        <v>-</v>
      </c>
    </row>
    <row r="16" spans="1:24" s="21" customFormat="1" ht="12.75" customHeight="1" x14ac:dyDescent="0.2">
      <c r="A16" s="84" t="s">
        <v>85</v>
      </c>
      <c r="B16" s="85" t="s">
        <v>86</v>
      </c>
      <c r="C16" s="86" t="s">
        <v>85</v>
      </c>
      <c r="D16" s="108">
        <v>0</v>
      </c>
      <c r="E16" s="108">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108">
        <v>0</v>
      </c>
      <c r="E18" s="108">
        <v>0</v>
      </c>
      <c r="F18" s="87" t="str">
        <f t="shared" si="0"/>
        <v>-</v>
      </c>
    </row>
    <row r="19" spans="1:6" s="21" customFormat="1" ht="12.75" customHeight="1" x14ac:dyDescent="0.2">
      <c r="A19" s="84" t="s">
        <v>91</v>
      </c>
      <c r="B19" s="85" t="s">
        <v>92</v>
      </c>
      <c r="C19" s="86" t="s">
        <v>91</v>
      </c>
      <c r="D19" s="108">
        <v>0</v>
      </c>
      <c r="E19" s="108">
        <v>0</v>
      </c>
      <c r="F19" s="87" t="str">
        <f t="shared" si="0"/>
        <v>-</v>
      </c>
    </row>
    <row r="20" spans="1:6" s="21" customFormat="1" ht="12.75" customHeight="1" x14ac:dyDescent="0.2">
      <c r="A20" s="84" t="s">
        <v>93</v>
      </c>
      <c r="B20" s="109" t="s">
        <v>94</v>
      </c>
      <c r="C20" s="86" t="s">
        <v>93</v>
      </c>
      <c r="D20" s="108">
        <v>0</v>
      </c>
      <c r="E20" s="108">
        <v>0</v>
      </c>
      <c r="F20" s="87" t="str">
        <f t="shared" si="0"/>
        <v>-</v>
      </c>
    </row>
    <row r="21" spans="1:6" s="21" customFormat="1" ht="12.75" customHeight="1" x14ac:dyDescent="0.2">
      <c r="A21" s="84" t="s">
        <v>95</v>
      </c>
      <c r="B21" s="85" t="s">
        <v>96</v>
      </c>
      <c r="C21" s="86" t="s">
        <v>95</v>
      </c>
      <c r="D21" s="108">
        <v>0</v>
      </c>
      <c r="E21" s="108">
        <v>0</v>
      </c>
      <c r="F21" s="87" t="str">
        <f t="shared" si="0"/>
        <v>-</v>
      </c>
    </row>
    <row r="22" spans="1:6" s="21" customFormat="1" ht="12.75" customHeight="1" x14ac:dyDescent="0.2">
      <c r="A22" s="84" t="s">
        <v>97</v>
      </c>
      <c r="B22" s="85" t="s">
        <v>98</v>
      </c>
      <c r="C22" s="86" t="s">
        <v>97</v>
      </c>
      <c r="D22" s="108">
        <v>0</v>
      </c>
      <c r="E22" s="108">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108">
        <v>0</v>
      </c>
      <c r="E24" s="108">
        <v>0</v>
      </c>
      <c r="F24" s="87" t="str">
        <f t="shared" si="0"/>
        <v>-</v>
      </c>
    </row>
    <row r="25" spans="1:6" s="21" customFormat="1" ht="12.75" customHeight="1" x14ac:dyDescent="0.2">
      <c r="A25" s="84" t="s">
        <v>103</v>
      </c>
      <c r="B25" s="85" t="s">
        <v>104</v>
      </c>
      <c r="C25" s="86" t="s">
        <v>103</v>
      </c>
      <c r="D25" s="108">
        <v>0</v>
      </c>
      <c r="E25" s="108">
        <v>0</v>
      </c>
      <c r="F25" s="87" t="str">
        <f t="shared" si="0"/>
        <v>-</v>
      </c>
    </row>
    <row r="26" spans="1:6" s="21" customFormat="1" ht="12.75" customHeight="1" x14ac:dyDescent="0.2">
      <c r="A26" s="84" t="s">
        <v>105</v>
      </c>
      <c r="B26" s="85" t="s">
        <v>106</v>
      </c>
      <c r="C26" s="86" t="s">
        <v>105</v>
      </c>
      <c r="D26" s="108">
        <v>0</v>
      </c>
      <c r="E26" s="108">
        <v>0</v>
      </c>
      <c r="F26" s="87" t="str">
        <f t="shared" si="0"/>
        <v>-</v>
      </c>
    </row>
    <row r="27" spans="1:6" s="21" customFormat="1" ht="12.75" customHeight="1" x14ac:dyDescent="0.2">
      <c r="A27" s="84" t="s">
        <v>107</v>
      </c>
      <c r="B27" s="85" t="s">
        <v>108</v>
      </c>
      <c r="C27" s="86" t="s">
        <v>107</v>
      </c>
      <c r="D27" s="108">
        <v>0</v>
      </c>
      <c r="E27" s="108">
        <v>0</v>
      </c>
      <c r="F27" s="87" t="str">
        <f t="shared" si="0"/>
        <v>-</v>
      </c>
    </row>
    <row r="28" spans="1:6" s="21" customFormat="1" ht="12.75" customHeight="1" x14ac:dyDescent="0.2">
      <c r="A28" s="84" t="s">
        <v>109</v>
      </c>
      <c r="B28" s="85" t="s">
        <v>110</v>
      </c>
      <c r="C28" s="86" t="s">
        <v>109</v>
      </c>
      <c r="D28" s="108">
        <v>0</v>
      </c>
      <c r="E28" s="108">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108">
        <v>0</v>
      </c>
      <c r="E30" s="108">
        <v>0</v>
      </c>
      <c r="F30" s="87" t="str">
        <f t="shared" si="0"/>
        <v>-</v>
      </c>
    </row>
    <row r="31" spans="1:6" s="21" customFormat="1" ht="12.75" customHeight="1" x14ac:dyDescent="0.2">
      <c r="A31" s="84" t="s">
        <v>115</v>
      </c>
      <c r="B31" s="85" t="s">
        <v>116</v>
      </c>
      <c r="C31" s="86" t="s">
        <v>115</v>
      </c>
      <c r="D31" s="108">
        <v>0</v>
      </c>
      <c r="E31" s="108">
        <v>0</v>
      </c>
      <c r="F31" s="87" t="str">
        <f t="shared" si="0"/>
        <v>-</v>
      </c>
    </row>
    <row r="32" spans="1:6" s="21" customFormat="1" ht="12.75" customHeight="1" x14ac:dyDescent="0.2">
      <c r="A32" s="84" t="s">
        <v>117</v>
      </c>
      <c r="B32" s="85" t="s">
        <v>118</v>
      </c>
      <c r="C32" s="86" t="s">
        <v>117</v>
      </c>
      <c r="D32" s="108">
        <v>0</v>
      </c>
      <c r="E32" s="108">
        <v>0</v>
      </c>
      <c r="F32" s="87" t="str">
        <f t="shared" si="0"/>
        <v>-</v>
      </c>
    </row>
    <row r="33" spans="1:6" s="21" customFormat="1" ht="12.75" customHeight="1" x14ac:dyDescent="0.2">
      <c r="A33" s="84" t="s">
        <v>119</v>
      </c>
      <c r="B33" s="85" t="s">
        <v>120</v>
      </c>
      <c r="C33" s="86" t="s">
        <v>119</v>
      </c>
      <c r="D33" s="108">
        <v>0</v>
      </c>
      <c r="E33" s="108">
        <v>0</v>
      </c>
      <c r="F33" s="87" t="str">
        <f t="shared" si="0"/>
        <v>-</v>
      </c>
    </row>
    <row r="34" spans="1:6" s="21" customFormat="1" ht="12.75" customHeight="1" x14ac:dyDescent="0.2">
      <c r="A34" s="84" t="s">
        <v>121</v>
      </c>
      <c r="B34" s="85" t="s">
        <v>122</v>
      </c>
      <c r="C34" s="86" t="s">
        <v>121</v>
      </c>
      <c r="D34" s="108">
        <v>0</v>
      </c>
      <c r="E34" s="108">
        <v>0</v>
      </c>
      <c r="F34" s="87" t="str">
        <f t="shared" si="0"/>
        <v>-</v>
      </c>
    </row>
    <row r="35" spans="1:6" s="21" customFormat="1" ht="12.75" customHeight="1" x14ac:dyDescent="0.2">
      <c r="A35" s="84" t="s">
        <v>123</v>
      </c>
      <c r="B35" s="85" t="s">
        <v>124</v>
      </c>
      <c r="C35" s="86" t="s">
        <v>123</v>
      </c>
      <c r="D35" s="108">
        <v>0</v>
      </c>
      <c r="E35" s="108">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108">
        <v>0</v>
      </c>
      <c r="E37" s="108">
        <v>0</v>
      </c>
      <c r="F37" s="87" t="str">
        <f t="shared" si="0"/>
        <v>-</v>
      </c>
    </row>
    <row r="38" spans="1:6" s="21" customFormat="1" ht="12.75" customHeight="1" x14ac:dyDescent="0.2">
      <c r="A38" s="84" t="s">
        <v>129</v>
      </c>
      <c r="B38" s="85" t="s">
        <v>130</v>
      </c>
      <c r="C38" s="86" t="s">
        <v>129</v>
      </c>
      <c r="D38" s="108">
        <v>0</v>
      </c>
      <c r="E38" s="108">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108">
        <v>0</v>
      </c>
      <c r="E40" s="108">
        <v>0</v>
      </c>
      <c r="F40" s="87" t="str">
        <f t="shared" si="0"/>
        <v>-</v>
      </c>
    </row>
    <row r="41" spans="1:6" s="21" customFormat="1" ht="12.75" customHeight="1" x14ac:dyDescent="0.2">
      <c r="A41" s="84" t="s">
        <v>135</v>
      </c>
      <c r="B41" s="85" t="s">
        <v>136</v>
      </c>
      <c r="C41" s="86" t="s">
        <v>135</v>
      </c>
      <c r="D41" s="108">
        <v>0</v>
      </c>
      <c r="E41" s="108">
        <v>0</v>
      </c>
      <c r="F41" s="87" t="str">
        <f t="shared" si="0"/>
        <v>-</v>
      </c>
    </row>
    <row r="42" spans="1:6" s="21" customFormat="1" ht="12.75" customHeight="1" x14ac:dyDescent="0.2">
      <c r="A42" s="84" t="s">
        <v>137</v>
      </c>
      <c r="B42" s="85" t="s">
        <v>138</v>
      </c>
      <c r="C42" s="86" t="s">
        <v>137</v>
      </c>
      <c r="D42" s="108">
        <v>0</v>
      </c>
      <c r="E42" s="108">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108">
        <v>0</v>
      </c>
      <c r="E45" s="108">
        <v>0</v>
      </c>
      <c r="F45" s="87" t="str">
        <f t="shared" si="0"/>
        <v>-</v>
      </c>
    </row>
    <row r="46" spans="1:6" s="21" customFormat="1" ht="12.75" customHeight="1" x14ac:dyDescent="0.2">
      <c r="A46" s="84" t="s">
        <v>145</v>
      </c>
      <c r="B46" s="85" t="s">
        <v>146</v>
      </c>
      <c r="C46" s="86" t="s">
        <v>145</v>
      </c>
      <c r="D46" s="108">
        <v>0</v>
      </c>
      <c r="E46" s="108">
        <v>0</v>
      </c>
      <c r="F46" s="87" t="str">
        <f t="shared" si="0"/>
        <v>-</v>
      </c>
    </row>
    <row r="47" spans="1:6" s="21" customFormat="1" ht="12.75" customHeight="1" x14ac:dyDescent="0.2">
      <c r="A47" s="84" t="s">
        <v>147</v>
      </c>
      <c r="B47" s="85" t="s">
        <v>148</v>
      </c>
      <c r="C47" s="86" t="s">
        <v>147</v>
      </c>
      <c r="D47" s="108">
        <v>0</v>
      </c>
      <c r="E47" s="108">
        <v>0</v>
      </c>
      <c r="F47" s="87" t="str">
        <f t="shared" si="0"/>
        <v>-</v>
      </c>
    </row>
    <row r="48" spans="1:6" s="21" customFormat="1" ht="12.75" customHeight="1" x14ac:dyDescent="0.2">
      <c r="A48" s="84" t="s">
        <v>149</v>
      </c>
      <c r="B48" s="85" t="s">
        <v>150</v>
      </c>
      <c r="C48" s="86" t="s">
        <v>149</v>
      </c>
      <c r="D48" s="108">
        <v>0</v>
      </c>
      <c r="E48" s="108">
        <v>0</v>
      </c>
      <c r="F48" s="87" t="str">
        <f t="shared" si="0"/>
        <v>-</v>
      </c>
    </row>
    <row r="49" spans="1:6" s="21" customFormat="1" ht="24" customHeight="1" x14ac:dyDescent="0.2">
      <c r="A49" s="84" t="s">
        <v>151</v>
      </c>
      <c r="B49" s="107" t="s">
        <v>152</v>
      </c>
      <c r="C49" s="86" t="s">
        <v>151</v>
      </c>
      <c r="D49" s="106">
        <f>D50+D53+D58+D61+D64+D68+D71+D74+D77</f>
        <v>641421.91</v>
      </c>
      <c r="E49" s="106">
        <f>E50+E53+E58+E61+E64+E68+E71+E74+E77</f>
        <v>655376.12</v>
      </c>
      <c r="F49" s="87">
        <f t="shared" si="0"/>
        <v>102.17551190292204</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108">
        <v>0</v>
      </c>
      <c r="E51" s="108">
        <v>0</v>
      </c>
      <c r="F51" s="87" t="str">
        <f t="shared" si="0"/>
        <v>-</v>
      </c>
    </row>
    <row r="52" spans="1:6" s="21" customFormat="1" ht="12.75" customHeight="1" x14ac:dyDescent="0.2">
      <c r="A52" s="84" t="s">
        <v>157</v>
      </c>
      <c r="B52" s="107" t="s">
        <v>158</v>
      </c>
      <c r="C52" s="86" t="s">
        <v>157</v>
      </c>
      <c r="D52" s="108">
        <v>0</v>
      </c>
      <c r="E52" s="108">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108">
        <v>0</v>
      </c>
      <c r="E54" s="108">
        <v>0</v>
      </c>
      <c r="F54" s="87" t="str">
        <f t="shared" si="0"/>
        <v>-</v>
      </c>
    </row>
    <row r="55" spans="1:6" s="21" customFormat="1" ht="12.75" customHeight="1" x14ac:dyDescent="0.2">
      <c r="A55" s="84" t="s">
        <v>163</v>
      </c>
      <c r="B55" s="107" t="s">
        <v>164</v>
      </c>
      <c r="C55" s="86" t="s">
        <v>163</v>
      </c>
      <c r="D55" s="108">
        <v>0</v>
      </c>
      <c r="E55" s="108">
        <v>0</v>
      </c>
      <c r="F55" s="87" t="str">
        <f t="shared" si="0"/>
        <v>-</v>
      </c>
    </row>
    <row r="56" spans="1:6" s="21" customFormat="1" ht="12.75" customHeight="1" x14ac:dyDescent="0.2">
      <c r="A56" s="84" t="s">
        <v>165</v>
      </c>
      <c r="B56" s="107" t="s">
        <v>166</v>
      </c>
      <c r="C56" s="86" t="s">
        <v>165</v>
      </c>
      <c r="D56" s="108">
        <v>0</v>
      </c>
      <c r="E56" s="108">
        <v>0</v>
      </c>
      <c r="F56" s="87" t="str">
        <f t="shared" si="0"/>
        <v>-</v>
      </c>
    </row>
    <row r="57" spans="1:6" s="21" customFormat="1" ht="12.75" customHeight="1" x14ac:dyDescent="0.2">
      <c r="A57" s="84" t="s">
        <v>167</v>
      </c>
      <c r="B57" s="107" t="s">
        <v>168</v>
      </c>
      <c r="C57" s="86" t="s">
        <v>167</v>
      </c>
      <c r="D57" s="108">
        <v>0</v>
      </c>
      <c r="E57" s="108">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108">
        <v>0</v>
      </c>
      <c r="E59" s="108">
        <v>0</v>
      </c>
      <c r="F59" s="87" t="str">
        <f t="shared" si="0"/>
        <v>-</v>
      </c>
    </row>
    <row r="60" spans="1:6" s="21" customFormat="1" ht="24" customHeight="1" x14ac:dyDescent="0.2">
      <c r="A60" s="84" t="s">
        <v>173</v>
      </c>
      <c r="B60" s="107" t="s">
        <v>174</v>
      </c>
      <c r="C60" s="86" t="s">
        <v>173</v>
      </c>
      <c r="D60" s="108">
        <v>0</v>
      </c>
      <c r="E60" s="108">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108">
        <v>0</v>
      </c>
      <c r="E62" s="108">
        <v>0</v>
      </c>
      <c r="F62" s="87" t="str">
        <f t="shared" si="0"/>
        <v>-</v>
      </c>
    </row>
    <row r="63" spans="1:6" s="21" customFormat="1" ht="12.75" customHeight="1" x14ac:dyDescent="0.2">
      <c r="A63" s="84" t="s">
        <v>179</v>
      </c>
      <c r="B63" s="107" t="s">
        <v>180</v>
      </c>
      <c r="C63" s="86" t="s">
        <v>179</v>
      </c>
      <c r="D63" s="108">
        <v>0</v>
      </c>
      <c r="E63" s="108">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108">
        <v>0</v>
      </c>
      <c r="E65" s="108">
        <v>0</v>
      </c>
      <c r="F65" s="87" t="str">
        <f t="shared" si="0"/>
        <v>-</v>
      </c>
    </row>
    <row r="66" spans="1:6" s="21" customFormat="1" ht="12.75" customHeight="1" x14ac:dyDescent="0.2">
      <c r="A66" s="84" t="s">
        <v>185</v>
      </c>
      <c r="B66" s="85" t="s">
        <v>186</v>
      </c>
      <c r="C66" s="86" t="s">
        <v>185</v>
      </c>
      <c r="D66" s="108">
        <v>0</v>
      </c>
      <c r="E66" s="108">
        <v>0</v>
      </c>
      <c r="F66" s="87" t="str">
        <f t="shared" si="0"/>
        <v>-</v>
      </c>
    </row>
    <row r="67" spans="1:6" s="21" customFormat="1" ht="12.75" customHeight="1" x14ac:dyDescent="0.2">
      <c r="A67" s="110" t="s">
        <v>187</v>
      </c>
      <c r="B67" s="107" t="s">
        <v>188</v>
      </c>
      <c r="C67" s="111" t="s">
        <v>187</v>
      </c>
      <c r="D67" s="112"/>
      <c r="E67" s="112">
        <v>0</v>
      </c>
      <c r="F67" s="113" t="str">
        <f t="shared" si="0"/>
        <v>-</v>
      </c>
    </row>
    <row r="68" spans="1:6" s="21" customFormat="1" ht="24" customHeight="1" x14ac:dyDescent="0.2">
      <c r="A68" s="84" t="s">
        <v>189</v>
      </c>
      <c r="B68" s="109" t="s">
        <v>190</v>
      </c>
      <c r="C68" s="86" t="s">
        <v>189</v>
      </c>
      <c r="D68" s="106">
        <f>SUM(D69:D70)</f>
        <v>641421.91</v>
      </c>
      <c r="E68" s="106">
        <f>SUM(E69:E70)</f>
        <v>655376.12</v>
      </c>
      <c r="F68" s="87">
        <f t="shared" si="0"/>
        <v>102.17551190292204</v>
      </c>
    </row>
    <row r="69" spans="1:6" s="21" customFormat="1" ht="12.75" customHeight="1" x14ac:dyDescent="0.2">
      <c r="A69" s="84" t="s">
        <v>191</v>
      </c>
      <c r="B69" s="85" t="s">
        <v>192</v>
      </c>
      <c r="C69" s="86" t="s">
        <v>191</v>
      </c>
      <c r="D69" s="108">
        <v>636624.87</v>
      </c>
      <c r="E69" s="108">
        <v>650598.65</v>
      </c>
      <c r="F69" s="87">
        <f t="shared" si="0"/>
        <v>102.19497865359864</v>
      </c>
    </row>
    <row r="70" spans="1:6" s="21" customFormat="1" ht="24" customHeight="1" x14ac:dyDescent="0.2">
      <c r="A70" s="84" t="s">
        <v>193</v>
      </c>
      <c r="B70" s="85" t="s">
        <v>194</v>
      </c>
      <c r="C70" s="86" t="s">
        <v>193</v>
      </c>
      <c r="D70" s="108">
        <v>4797.04</v>
      </c>
      <c r="E70" s="108">
        <v>4777.47</v>
      </c>
      <c r="F70" s="87">
        <f t="shared" ref="F70:F133" si="1">IF(D70&lt;&gt;0,IF(E70/D70&gt;=100,"&gt;&gt;100",E70/D70*100),"-")</f>
        <v>99.592040091389705</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108">
        <v>0</v>
      </c>
      <c r="E72" s="108">
        <v>0</v>
      </c>
      <c r="F72" s="87" t="str">
        <f t="shared" si="1"/>
        <v>-</v>
      </c>
    </row>
    <row r="73" spans="1:6" s="21" customFormat="1" ht="24" customHeight="1" x14ac:dyDescent="0.2">
      <c r="A73" s="84" t="s">
        <v>199</v>
      </c>
      <c r="B73" s="107" t="s">
        <v>200</v>
      </c>
      <c r="C73" s="86" t="s">
        <v>199</v>
      </c>
      <c r="D73" s="108">
        <v>0</v>
      </c>
      <c r="E73" s="108">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108">
        <v>0</v>
      </c>
      <c r="E75" s="108">
        <v>0</v>
      </c>
      <c r="F75" s="87" t="str">
        <f t="shared" si="1"/>
        <v>-</v>
      </c>
    </row>
    <row r="76" spans="1:6" s="21" customFormat="1" ht="12.75" customHeight="1" x14ac:dyDescent="0.2">
      <c r="A76" s="84" t="s">
        <v>205</v>
      </c>
      <c r="B76" s="107" t="s">
        <v>206</v>
      </c>
      <c r="C76" s="86" t="s">
        <v>205</v>
      </c>
      <c r="D76" s="108">
        <v>0</v>
      </c>
      <c r="E76" s="108">
        <v>0</v>
      </c>
      <c r="F76" s="87" t="str">
        <f t="shared" si="1"/>
        <v>-</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108">
        <v>0</v>
      </c>
      <c r="E78" s="108">
        <v>0</v>
      </c>
      <c r="F78" s="87" t="str">
        <f t="shared" si="1"/>
        <v>-</v>
      </c>
    </row>
    <row r="79" spans="1:6" s="21" customFormat="1" ht="12.75" customHeight="1" x14ac:dyDescent="0.2">
      <c r="A79" s="84" t="s">
        <v>211</v>
      </c>
      <c r="B79" s="85" t="s">
        <v>212</v>
      </c>
      <c r="C79" s="86" t="s">
        <v>211</v>
      </c>
      <c r="D79" s="108">
        <v>0</v>
      </c>
      <c r="E79" s="108">
        <v>0</v>
      </c>
      <c r="F79" s="87" t="str">
        <f t="shared" si="1"/>
        <v>-</v>
      </c>
    </row>
    <row r="80" spans="1:6" s="21" customFormat="1" ht="24" customHeight="1" x14ac:dyDescent="0.2">
      <c r="A80" s="84" t="s">
        <v>213</v>
      </c>
      <c r="B80" s="85" t="s">
        <v>214</v>
      </c>
      <c r="C80" s="86" t="s">
        <v>213</v>
      </c>
      <c r="D80" s="108">
        <v>0</v>
      </c>
      <c r="E80" s="108">
        <v>0</v>
      </c>
      <c r="F80" s="87" t="str">
        <f t="shared" si="1"/>
        <v>-</v>
      </c>
    </row>
    <row r="81" spans="1:6" s="21" customFormat="1" ht="24" customHeight="1" x14ac:dyDescent="0.2">
      <c r="A81" s="84" t="s">
        <v>215</v>
      </c>
      <c r="B81" s="85" t="s">
        <v>216</v>
      </c>
      <c r="C81" s="86" t="s">
        <v>215</v>
      </c>
      <c r="D81" s="108">
        <v>0</v>
      </c>
      <c r="E81" s="108">
        <v>0</v>
      </c>
      <c r="F81" s="87" t="str">
        <f t="shared" si="1"/>
        <v>-</v>
      </c>
    </row>
    <row r="82" spans="1:6" s="21" customFormat="1" ht="12.75" customHeight="1" x14ac:dyDescent="0.2">
      <c r="A82" s="84" t="s">
        <v>217</v>
      </c>
      <c r="B82" s="85" t="s">
        <v>218</v>
      </c>
      <c r="C82" s="86" t="s">
        <v>217</v>
      </c>
      <c r="D82" s="106">
        <f>D83+D91+D98</f>
        <v>0</v>
      </c>
      <c r="E82" s="106">
        <f>E83+E91+E98</f>
        <v>0</v>
      </c>
      <c r="F82" s="87" t="str">
        <f t="shared" si="1"/>
        <v>-</v>
      </c>
    </row>
    <row r="83" spans="1:6" s="21" customFormat="1" ht="12.75" customHeight="1" x14ac:dyDescent="0.2">
      <c r="A83" s="84" t="s">
        <v>219</v>
      </c>
      <c r="B83" s="85" t="s">
        <v>220</v>
      </c>
      <c r="C83" s="86" t="s">
        <v>219</v>
      </c>
      <c r="D83" s="106">
        <f>SUM(D84:D90)</f>
        <v>0</v>
      </c>
      <c r="E83" s="106">
        <f>SUM(E84:E90)</f>
        <v>0</v>
      </c>
      <c r="F83" s="87" t="str">
        <f t="shared" si="1"/>
        <v>-</v>
      </c>
    </row>
    <row r="84" spans="1:6" s="21" customFormat="1" ht="12.75" customHeight="1" x14ac:dyDescent="0.2">
      <c r="A84" s="84" t="s">
        <v>221</v>
      </c>
      <c r="B84" s="85" t="s">
        <v>222</v>
      </c>
      <c r="C84" s="86" t="s">
        <v>221</v>
      </c>
      <c r="D84" s="108">
        <v>0</v>
      </c>
      <c r="E84" s="108">
        <v>0</v>
      </c>
      <c r="F84" s="87" t="str">
        <f t="shared" si="1"/>
        <v>-</v>
      </c>
    </row>
    <row r="85" spans="1:6" s="21" customFormat="1" ht="12.75" customHeight="1" x14ac:dyDescent="0.2">
      <c r="A85" s="84" t="s">
        <v>223</v>
      </c>
      <c r="B85" s="85" t="s">
        <v>224</v>
      </c>
      <c r="C85" s="86" t="s">
        <v>223</v>
      </c>
      <c r="D85" s="108">
        <v>0</v>
      </c>
      <c r="E85" s="108">
        <v>0</v>
      </c>
      <c r="F85" s="87" t="str">
        <f t="shared" si="1"/>
        <v>-</v>
      </c>
    </row>
    <row r="86" spans="1:6" s="21" customFormat="1" ht="12.75" customHeight="1" x14ac:dyDescent="0.2">
      <c r="A86" s="84" t="s">
        <v>225</v>
      </c>
      <c r="B86" s="85" t="s">
        <v>226</v>
      </c>
      <c r="C86" s="86" t="s">
        <v>225</v>
      </c>
      <c r="D86" s="108">
        <v>0</v>
      </c>
      <c r="E86" s="108">
        <v>0</v>
      </c>
      <c r="F86" s="87" t="str">
        <f t="shared" si="1"/>
        <v>-</v>
      </c>
    </row>
    <row r="87" spans="1:6" s="21" customFormat="1" ht="12.75" customHeight="1" x14ac:dyDescent="0.2">
      <c r="A87" s="84" t="s">
        <v>227</v>
      </c>
      <c r="B87" s="85" t="s">
        <v>228</v>
      </c>
      <c r="C87" s="86" t="s">
        <v>227</v>
      </c>
      <c r="D87" s="108">
        <v>0</v>
      </c>
      <c r="E87" s="108">
        <v>0</v>
      </c>
      <c r="F87" s="87" t="str">
        <f t="shared" si="1"/>
        <v>-</v>
      </c>
    </row>
    <row r="88" spans="1:6" s="21" customFormat="1" ht="12.75" customHeight="1" x14ac:dyDescent="0.2">
      <c r="A88" s="84" t="s">
        <v>229</v>
      </c>
      <c r="B88" s="85" t="s">
        <v>230</v>
      </c>
      <c r="C88" s="86" t="s">
        <v>229</v>
      </c>
      <c r="D88" s="108">
        <v>0</v>
      </c>
      <c r="E88" s="108">
        <v>0</v>
      </c>
      <c r="F88" s="87" t="str">
        <f t="shared" si="1"/>
        <v>-</v>
      </c>
    </row>
    <row r="89" spans="1:6" s="21" customFormat="1" ht="24" customHeight="1" x14ac:dyDescent="0.2">
      <c r="A89" s="84" t="s">
        <v>231</v>
      </c>
      <c r="B89" s="85" t="s">
        <v>232</v>
      </c>
      <c r="C89" s="86" t="s">
        <v>231</v>
      </c>
      <c r="D89" s="108">
        <v>0</v>
      </c>
      <c r="E89" s="108">
        <v>0</v>
      </c>
      <c r="F89" s="87" t="str">
        <f t="shared" si="1"/>
        <v>-</v>
      </c>
    </row>
    <row r="90" spans="1:6" s="21" customFormat="1" ht="12.75" customHeight="1" x14ac:dyDescent="0.2">
      <c r="A90" s="84" t="s">
        <v>233</v>
      </c>
      <c r="B90" s="85" t="s">
        <v>234</v>
      </c>
      <c r="C90" s="86" t="s">
        <v>233</v>
      </c>
      <c r="D90" s="108">
        <v>0</v>
      </c>
      <c r="E90" s="108">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108">
        <v>0</v>
      </c>
      <c r="E92" s="108">
        <v>0</v>
      </c>
      <c r="F92" s="87" t="str">
        <f t="shared" si="1"/>
        <v>-</v>
      </c>
    </row>
    <row r="93" spans="1:6" s="21" customFormat="1" ht="12.75" customHeight="1" x14ac:dyDescent="0.2">
      <c r="A93" s="84" t="s">
        <v>239</v>
      </c>
      <c r="B93" s="85" t="s">
        <v>240</v>
      </c>
      <c r="C93" s="86" t="s">
        <v>239</v>
      </c>
      <c r="D93" s="108">
        <v>0</v>
      </c>
      <c r="E93" s="108">
        <v>0</v>
      </c>
      <c r="F93" s="87" t="str">
        <f t="shared" si="1"/>
        <v>-</v>
      </c>
    </row>
    <row r="94" spans="1:6" s="21" customFormat="1" ht="12.75" customHeight="1" x14ac:dyDescent="0.2">
      <c r="A94" s="84" t="s">
        <v>241</v>
      </c>
      <c r="B94" s="85" t="s">
        <v>242</v>
      </c>
      <c r="C94" s="86" t="s">
        <v>241</v>
      </c>
      <c r="D94" s="108">
        <v>0</v>
      </c>
      <c r="E94" s="108">
        <v>0</v>
      </c>
      <c r="F94" s="87" t="str">
        <f t="shared" si="1"/>
        <v>-</v>
      </c>
    </row>
    <row r="95" spans="1:6" s="21" customFormat="1" ht="12.75" customHeight="1" x14ac:dyDescent="0.2">
      <c r="A95" s="84" t="s">
        <v>243</v>
      </c>
      <c r="B95" s="85" t="s">
        <v>244</v>
      </c>
      <c r="C95" s="86" t="s">
        <v>243</v>
      </c>
      <c r="D95" s="108">
        <v>0</v>
      </c>
      <c r="E95" s="108">
        <v>0</v>
      </c>
      <c r="F95" s="87" t="str">
        <f t="shared" si="1"/>
        <v>-</v>
      </c>
    </row>
    <row r="96" spans="1:6" s="21" customFormat="1" ht="24" customHeight="1" x14ac:dyDescent="0.2">
      <c r="A96" s="84" t="s">
        <v>245</v>
      </c>
      <c r="B96" s="107" t="s">
        <v>246</v>
      </c>
      <c r="C96" s="86" t="s">
        <v>245</v>
      </c>
      <c r="D96" s="108">
        <v>0</v>
      </c>
      <c r="E96" s="108">
        <v>0</v>
      </c>
      <c r="F96" s="87" t="str">
        <f t="shared" si="1"/>
        <v>-</v>
      </c>
    </row>
    <row r="97" spans="1:6" s="21" customFormat="1" ht="12.75" customHeight="1" x14ac:dyDescent="0.2">
      <c r="A97" s="84" t="s">
        <v>247</v>
      </c>
      <c r="B97" s="107" t="s">
        <v>248</v>
      </c>
      <c r="C97" s="86" t="s">
        <v>247</v>
      </c>
      <c r="D97" s="108">
        <v>0</v>
      </c>
      <c r="E97" s="108">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108">
        <v>0</v>
      </c>
      <c r="E99" s="108">
        <v>0</v>
      </c>
      <c r="F99" s="87" t="str">
        <f t="shared" si="1"/>
        <v>-</v>
      </c>
    </row>
    <row r="100" spans="1:6" s="21" customFormat="1" ht="24" customHeight="1" x14ac:dyDescent="0.2">
      <c r="A100" s="84" t="s">
        <v>253</v>
      </c>
      <c r="B100" s="114" t="s">
        <v>254</v>
      </c>
      <c r="C100" s="86" t="s">
        <v>253</v>
      </c>
      <c r="D100" s="108">
        <v>0</v>
      </c>
      <c r="E100" s="108">
        <v>0</v>
      </c>
      <c r="F100" s="87" t="str">
        <f t="shared" si="1"/>
        <v>-</v>
      </c>
    </row>
    <row r="101" spans="1:6" s="21" customFormat="1" ht="24" customHeight="1" x14ac:dyDescent="0.2">
      <c r="A101" s="84" t="s">
        <v>255</v>
      </c>
      <c r="B101" s="114" t="s">
        <v>256</v>
      </c>
      <c r="C101" s="86" t="s">
        <v>255</v>
      </c>
      <c r="D101" s="108">
        <v>0</v>
      </c>
      <c r="E101" s="108">
        <v>0</v>
      </c>
      <c r="F101" s="87" t="str">
        <f t="shared" si="1"/>
        <v>-</v>
      </c>
    </row>
    <row r="102" spans="1:6" s="21" customFormat="1" ht="24" customHeight="1" x14ac:dyDescent="0.2">
      <c r="A102" s="84" t="s">
        <v>257</v>
      </c>
      <c r="B102" s="107" t="s">
        <v>258</v>
      </c>
      <c r="C102" s="86" t="s">
        <v>257</v>
      </c>
      <c r="D102" s="108">
        <v>0</v>
      </c>
      <c r="E102" s="108">
        <v>0</v>
      </c>
      <c r="F102" s="87" t="str">
        <f t="shared" si="1"/>
        <v>-</v>
      </c>
    </row>
    <row r="103" spans="1:6" s="21" customFormat="1" ht="24" customHeight="1" x14ac:dyDescent="0.2">
      <c r="A103" s="84" t="s">
        <v>259</v>
      </c>
      <c r="B103" s="114" t="s">
        <v>260</v>
      </c>
      <c r="C103" s="86" t="s">
        <v>259</v>
      </c>
      <c r="D103" s="108">
        <v>0</v>
      </c>
      <c r="E103" s="108">
        <v>0</v>
      </c>
      <c r="F103" s="87" t="str">
        <f t="shared" si="1"/>
        <v>-</v>
      </c>
    </row>
    <row r="104" spans="1:6" s="21" customFormat="1" ht="24" customHeight="1" x14ac:dyDescent="0.2">
      <c r="A104" s="84" t="s">
        <v>261</v>
      </c>
      <c r="B104" s="114" t="s">
        <v>262</v>
      </c>
      <c r="C104" s="86" t="s">
        <v>261</v>
      </c>
      <c r="D104" s="108">
        <v>0</v>
      </c>
      <c r="E104" s="108">
        <v>0</v>
      </c>
      <c r="F104" s="87" t="str">
        <f t="shared" si="1"/>
        <v>-</v>
      </c>
    </row>
    <row r="105" spans="1:6" s="21" customFormat="1" ht="12.75" customHeight="1" x14ac:dyDescent="0.2">
      <c r="A105" s="84" t="s">
        <v>263</v>
      </c>
      <c r="B105" s="85" t="s">
        <v>264</v>
      </c>
      <c r="C105" s="86" t="s">
        <v>263</v>
      </c>
      <c r="D105" s="108">
        <v>0</v>
      </c>
      <c r="E105" s="108">
        <v>0</v>
      </c>
      <c r="F105" s="87" t="str">
        <f t="shared" si="1"/>
        <v>-</v>
      </c>
    </row>
    <row r="106" spans="1:6" s="21" customFormat="1" ht="24" customHeight="1" x14ac:dyDescent="0.2">
      <c r="A106" s="84" t="s">
        <v>265</v>
      </c>
      <c r="B106" s="85" t="s">
        <v>266</v>
      </c>
      <c r="C106" s="86" t="s">
        <v>265</v>
      </c>
      <c r="D106" s="106">
        <f>D107+D112+D120+D124</f>
        <v>28853.33</v>
      </c>
      <c r="E106" s="106">
        <f>E107+E112+E120+E124</f>
        <v>26670.31</v>
      </c>
      <c r="F106" s="87">
        <f t="shared" si="1"/>
        <v>92.434079532587745</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108">
        <v>0</v>
      </c>
      <c r="E108" s="108">
        <v>0</v>
      </c>
      <c r="F108" s="87" t="str">
        <f t="shared" si="1"/>
        <v>-</v>
      </c>
    </row>
    <row r="109" spans="1:6" s="21" customFormat="1" ht="12.75" customHeight="1" x14ac:dyDescent="0.2">
      <c r="A109" s="84" t="s">
        <v>271</v>
      </c>
      <c r="B109" s="85" t="s">
        <v>272</v>
      </c>
      <c r="C109" s="86" t="s">
        <v>271</v>
      </c>
      <c r="D109" s="108">
        <v>0</v>
      </c>
      <c r="E109" s="108">
        <v>0</v>
      </c>
      <c r="F109" s="87" t="str">
        <f t="shared" si="1"/>
        <v>-</v>
      </c>
    </row>
    <row r="110" spans="1:6" s="21" customFormat="1" ht="12.75" customHeight="1" x14ac:dyDescent="0.2">
      <c r="A110" s="84" t="s">
        <v>273</v>
      </c>
      <c r="B110" s="85" t="s">
        <v>274</v>
      </c>
      <c r="C110" s="86" t="s">
        <v>273</v>
      </c>
      <c r="D110" s="108">
        <v>0</v>
      </c>
      <c r="E110" s="108">
        <v>0</v>
      </c>
      <c r="F110" s="87" t="str">
        <f t="shared" si="1"/>
        <v>-</v>
      </c>
    </row>
    <row r="111" spans="1:6" s="21" customFormat="1" ht="12.75" customHeight="1" x14ac:dyDescent="0.2">
      <c r="A111" s="84" t="s">
        <v>275</v>
      </c>
      <c r="B111" s="85" t="s">
        <v>276</v>
      </c>
      <c r="C111" s="86" t="s">
        <v>275</v>
      </c>
      <c r="D111" s="108">
        <v>0</v>
      </c>
      <c r="E111" s="108">
        <v>0</v>
      </c>
      <c r="F111" s="87" t="str">
        <f t="shared" si="1"/>
        <v>-</v>
      </c>
    </row>
    <row r="112" spans="1:6" s="21" customFormat="1" ht="12.75" customHeight="1" x14ac:dyDescent="0.2">
      <c r="A112" s="84" t="s">
        <v>277</v>
      </c>
      <c r="B112" s="85" t="s">
        <v>278</v>
      </c>
      <c r="C112" s="86" t="s">
        <v>277</v>
      </c>
      <c r="D112" s="106">
        <f>SUM(D113:D119)</f>
        <v>28853.33</v>
      </c>
      <c r="E112" s="106">
        <f>SUM(E113:E119)</f>
        <v>26670.31</v>
      </c>
      <c r="F112" s="87">
        <f t="shared" si="1"/>
        <v>92.434079532587745</v>
      </c>
    </row>
    <row r="113" spans="1:6" s="21" customFormat="1" ht="12.75" customHeight="1" x14ac:dyDescent="0.2">
      <c r="A113" s="84" t="s">
        <v>279</v>
      </c>
      <c r="B113" s="85" t="s">
        <v>280</v>
      </c>
      <c r="C113" s="86" t="s">
        <v>279</v>
      </c>
      <c r="D113" s="108">
        <v>0</v>
      </c>
      <c r="E113" s="108">
        <v>0</v>
      </c>
      <c r="F113" s="87" t="str">
        <f t="shared" si="1"/>
        <v>-</v>
      </c>
    </row>
    <row r="114" spans="1:6" s="21" customFormat="1" ht="12.75" customHeight="1" x14ac:dyDescent="0.2">
      <c r="A114" s="84" t="s">
        <v>281</v>
      </c>
      <c r="B114" s="85" t="s">
        <v>282</v>
      </c>
      <c r="C114" s="86" t="s">
        <v>281</v>
      </c>
      <c r="D114" s="108">
        <v>0</v>
      </c>
      <c r="E114" s="108">
        <v>0</v>
      </c>
      <c r="F114" s="87" t="str">
        <f t="shared" si="1"/>
        <v>-</v>
      </c>
    </row>
    <row r="115" spans="1:6" s="21" customFormat="1" ht="12.75" customHeight="1" x14ac:dyDescent="0.2">
      <c r="A115" s="84" t="s">
        <v>283</v>
      </c>
      <c r="B115" s="85" t="s">
        <v>284</v>
      </c>
      <c r="C115" s="86" t="s">
        <v>283</v>
      </c>
      <c r="D115" s="108">
        <v>0</v>
      </c>
      <c r="E115" s="108">
        <v>0</v>
      </c>
      <c r="F115" s="87" t="str">
        <f t="shared" si="1"/>
        <v>-</v>
      </c>
    </row>
    <row r="116" spans="1:6" s="21" customFormat="1" ht="12.75" customHeight="1" x14ac:dyDescent="0.2">
      <c r="A116" s="84" t="s">
        <v>285</v>
      </c>
      <c r="B116" s="85" t="s">
        <v>286</v>
      </c>
      <c r="C116" s="86" t="s">
        <v>285</v>
      </c>
      <c r="D116" s="108">
        <v>0</v>
      </c>
      <c r="E116" s="108">
        <v>0</v>
      </c>
      <c r="F116" s="87" t="str">
        <f t="shared" si="1"/>
        <v>-</v>
      </c>
    </row>
    <row r="117" spans="1:6" s="21" customFormat="1" ht="12.75" customHeight="1" x14ac:dyDescent="0.2">
      <c r="A117" s="84" t="s">
        <v>287</v>
      </c>
      <c r="B117" s="85" t="s">
        <v>288</v>
      </c>
      <c r="C117" s="86" t="s">
        <v>287</v>
      </c>
      <c r="D117" s="108">
        <v>28853.33</v>
      </c>
      <c r="E117" s="108">
        <v>26670.31</v>
      </c>
      <c r="F117" s="87">
        <f t="shared" si="1"/>
        <v>92.434079532587745</v>
      </c>
    </row>
    <row r="118" spans="1:6" s="21" customFormat="1" ht="12.75" customHeight="1" x14ac:dyDescent="0.2">
      <c r="A118" s="84" t="s">
        <v>289</v>
      </c>
      <c r="B118" s="85" t="s">
        <v>290</v>
      </c>
      <c r="C118" s="86" t="s">
        <v>289</v>
      </c>
      <c r="D118" s="108">
        <v>0</v>
      </c>
      <c r="E118" s="108">
        <v>0</v>
      </c>
      <c r="F118" s="87" t="str">
        <f t="shared" si="1"/>
        <v>-</v>
      </c>
    </row>
    <row r="119" spans="1:6" s="21" customFormat="1" ht="24" customHeight="1" x14ac:dyDescent="0.2">
      <c r="A119" s="84" t="s">
        <v>291</v>
      </c>
      <c r="B119" s="109" t="s">
        <v>292</v>
      </c>
      <c r="C119" s="86" t="s">
        <v>291</v>
      </c>
      <c r="D119" s="108">
        <v>0</v>
      </c>
      <c r="E119" s="108">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108">
        <v>0</v>
      </c>
      <c r="E121" s="108">
        <v>0</v>
      </c>
      <c r="F121" s="87" t="str">
        <f t="shared" si="1"/>
        <v>-</v>
      </c>
    </row>
    <row r="122" spans="1:6" s="21" customFormat="1" ht="12.75" customHeight="1" x14ac:dyDescent="0.2">
      <c r="A122" s="84" t="s">
        <v>297</v>
      </c>
      <c r="B122" s="85" t="s">
        <v>298</v>
      </c>
      <c r="C122" s="86" t="s">
        <v>297</v>
      </c>
      <c r="D122" s="108">
        <v>0</v>
      </c>
      <c r="E122" s="108">
        <v>0</v>
      </c>
      <c r="F122" s="87" t="str">
        <f t="shared" si="1"/>
        <v>-</v>
      </c>
    </row>
    <row r="123" spans="1:6" s="21" customFormat="1" ht="12.75" customHeight="1" x14ac:dyDescent="0.2">
      <c r="A123" s="84" t="s">
        <v>299</v>
      </c>
      <c r="B123" s="85" t="s">
        <v>300</v>
      </c>
      <c r="C123" s="86" t="s">
        <v>299</v>
      </c>
      <c r="D123" s="108">
        <v>0</v>
      </c>
      <c r="E123" s="108">
        <v>0</v>
      </c>
      <c r="F123" s="87" t="str">
        <f t="shared" si="1"/>
        <v>-</v>
      </c>
    </row>
    <row r="124" spans="1:6" s="21" customFormat="1" ht="12.75" customHeight="1" x14ac:dyDescent="0.2">
      <c r="A124" s="110" t="s">
        <v>301</v>
      </c>
      <c r="B124" s="107" t="s">
        <v>302</v>
      </c>
      <c r="C124" s="111" t="s">
        <v>301</v>
      </c>
      <c r="D124" s="112"/>
      <c r="E124" s="112">
        <v>0</v>
      </c>
      <c r="F124" s="113" t="str">
        <f t="shared" si="1"/>
        <v>-</v>
      </c>
    </row>
    <row r="125" spans="1:6" s="21" customFormat="1" ht="24" customHeight="1" x14ac:dyDescent="0.2">
      <c r="A125" s="84" t="s">
        <v>303</v>
      </c>
      <c r="B125" s="114" t="s">
        <v>304</v>
      </c>
      <c r="C125" s="86" t="s">
        <v>303</v>
      </c>
      <c r="D125" s="106">
        <f>D126+D129</f>
        <v>14515.79</v>
      </c>
      <c r="E125" s="106">
        <f>E126+E129</f>
        <v>24922.97</v>
      </c>
      <c r="F125" s="87">
        <f t="shared" si="1"/>
        <v>171.69558115679547</v>
      </c>
    </row>
    <row r="126" spans="1:6" s="21" customFormat="1" ht="12.75" customHeight="1" x14ac:dyDescent="0.2">
      <c r="A126" s="84" t="s">
        <v>305</v>
      </c>
      <c r="B126" s="107" t="s">
        <v>306</v>
      </c>
      <c r="C126" s="86" t="s">
        <v>305</v>
      </c>
      <c r="D126" s="106">
        <f>SUM(D127:D128)</f>
        <v>0</v>
      </c>
      <c r="E126" s="106">
        <f>SUM(E127:E128)</f>
        <v>0</v>
      </c>
      <c r="F126" s="87" t="str">
        <f t="shared" si="1"/>
        <v>-</v>
      </c>
    </row>
    <row r="127" spans="1:6" s="21" customFormat="1" ht="12.75" customHeight="1" x14ac:dyDescent="0.2">
      <c r="A127" s="84" t="s">
        <v>307</v>
      </c>
      <c r="B127" s="107" t="s">
        <v>308</v>
      </c>
      <c r="C127" s="86" t="s">
        <v>307</v>
      </c>
      <c r="D127" s="108">
        <v>0</v>
      </c>
      <c r="E127" s="108">
        <v>0</v>
      </c>
      <c r="F127" s="87" t="str">
        <f t="shared" si="1"/>
        <v>-</v>
      </c>
    </row>
    <row r="128" spans="1:6" s="21" customFormat="1" ht="12.75" customHeight="1" x14ac:dyDescent="0.2">
      <c r="A128" s="84" t="s">
        <v>309</v>
      </c>
      <c r="B128" s="107" t="s">
        <v>310</v>
      </c>
      <c r="C128" s="86" t="s">
        <v>309</v>
      </c>
      <c r="D128" s="108">
        <v>0</v>
      </c>
      <c r="E128" s="108">
        <v>0</v>
      </c>
      <c r="F128" s="87" t="str">
        <f t="shared" si="1"/>
        <v>-</v>
      </c>
    </row>
    <row r="129" spans="1:6" s="21" customFormat="1" ht="36" customHeight="1" x14ac:dyDescent="0.2">
      <c r="A129" s="84" t="s">
        <v>311</v>
      </c>
      <c r="B129" s="114" t="s">
        <v>312</v>
      </c>
      <c r="C129" s="86" t="s">
        <v>311</v>
      </c>
      <c r="D129" s="106">
        <f>SUM(D130:D133)</f>
        <v>14515.79</v>
      </c>
      <c r="E129" s="106">
        <f>SUM(E130:E133)</f>
        <v>24922.97</v>
      </c>
      <c r="F129" s="87">
        <f t="shared" si="1"/>
        <v>171.69558115679547</v>
      </c>
    </row>
    <row r="130" spans="1:6" s="21" customFormat="1" ht="12.75" customHeight="1" x14ac:dyDescent="0.2">
      <c r="A130" s="84" t="s">
        <v>313</v>
      </c>
      <c r="B130" s="107" t="s">
        <v>314</v>
      </c>
      <c r="C130" s="86" t="s">
        <v>313</v>
      </c>
      <c r="D130" s="108">
        <v>14515.79</v>
      </c>
      <c r="E130" s="108">
        <v>17741.310000000001</v>
      </c>
      <c r="F130" s="87">
        <f t="shared" si="1"/>
        <v>122.2207678672673</v>
      </c>
    </row>
    <row r="131" spans="1:6" s="21" customFormat="1" ht="12.75" customHeight="1" x14ac:dyDescent="0.2">
      <c r="A131" s="84" t="s">
        <v>315</v>
      </c>
      <c r="B131" s="114" t="s">
        <v>316</v>
      </c>
      <c r="C131" s="86" t="s">
        <v>315</v>
      </c>
      <c r="D131" s="108">
        <v>0</v>
      </c>
      <c r="E131" s="108">
        <v>7181.66</v>
      </c>
      <c r="F131" s="87" t="str">
        <f t="shared" si="1"/>
        <v>-</v>
      </c>
    </row>
    <row r="132" spans="1:6" s="21" customFormat="1" ht="24" customHeight="1" x14ac:dyDescent="0.2">
      <c r="A132" s="84" t="s">
        <v>317</v>
      </c>
      <c r="B132" s="114" t="s">
        <v>318</v>
      </c>
      <c r="C132" s="86" t="s">
        <v>317</v>
      </c>
      <c r="D132" s="108">
        <v>0</v>
      </c>
      <c r="E132" s="108">
        <v>0</v>
      </c>
      <c r="F132" s="87" t="str">
        <f t="shared" si="1"/>
        <v>-</v>
      </c>
    </row>
    <row r="133" spans="1:6" s="21" customFormat="1" ht="24" customHeight="1" x14ac:dyDescent="0.2">
      <c r="A133" s="84" t="s">
        <v>319</v>
      </c>
      <c r="B133" s="114" t="s">
        <v>320</v>
      </c>
      <c r="C133" s="86" t="s">
        <v>319</v>
      </c>
      <c r="D133" s="108">
        <v>0</v>
      </c>
      <c r="E133" s="108">
        <v>0</v>
      </c>
      <c r="F133" s="87" t="str">
        <f t="shared" si="1"/>
        <v>-</v>
      </c>
    </row>
    <row r="134" spans="1:6" s="21" customFormat="1" ht="24" customHeight="1" x14ac:dyDescent="0.2">
      <c r="A134" s="84" t="s">
        <v>321</v>
      </c>
      <c r="B134" s="114" t="s">
        <v>322</v>
      </c>
      <c r="C134" s="86" t="s">
        <v>321</v>
      </c>
      <c r="D134" s="106">
        <f>D135+D139</f>
        <v>145917.78</v>
      </c>
      <c r="E134" s="106">
        <f>E135+E139</f>
        <v>204482.2</v>
      </c>
      <c r="F134" s="87">
        <f t="shared" ref="F134:F197" si="2">IF(D134&lt;&gt;0,IF(E134/D134&gt;=100,"&gt;&gt;100",E134/D134*100),"-")</f>
        <v>140.13521861420864</v>
      </c>
    </row>
    <row r="135" spans="1:6" s="21" customFormat="1" ht="24" customHeight="1" x14ac:dyDescent="0.2">
      <c r="A135" s="84" t="s">
        <v>323</v>
      </c>
      <c r="B135" s="114" t="s">
        <v>324</v>
      </c>
      <c r="C135" s="86" t="s">
        <v>323</v>
      </c>
      <c r="D135" s="106">
        <f>SUM(D136:D138)</f>
        <v>145917.78</v>
      </c>
      <c r="E135" s="106">
        <f>SUM(E136:E138)</f>
        <v>204482.2</v>
      </c>
      <c r="F135" s="87">
        <f t="shared" si="2"/>
        <v>140.13521861420864</v>
      </c>
    </row>
    <row r="136" spans="1:6" s="21" customFormat="1" ht="12.75" customHeight="1" x14ac:dyDescent="0.2">
      <c r="A136" s="84" t="s">
        <v>325</v>
      </c>
      <c r="B136" s="107" t="s">
        <v>326</v>
      </c>
      <c r="C136" s="86" t="s">
        <v>325</v>
      </c>
      <c r="D136" s="108">
        <v>139053.57</v>
      </c>
      <c r="E136" s="108">
        <v>197397.2</v>
      </c>
      <c r="F136" s="87">
        <f t="shared" si="2"/>
        <v>141.9576642296922</v>
      </c>
    </row>
    <row r="137" spans="1:6" s="21" customFormat="1" ht="24" customHeight="1" x14ac:dyDescent="0.2">
      <c r="A137" s="84" t="s">
        <v>327</v>
      </c>
      <c r="B137" s="114" t="s">
        <v>328</v>
      </c>
      <c r="C137" s="86" t="s">
        <v>327</v>
      </c>
      <c r="D137" s="108">
        <v>6864.21</v>
      </c>
      <c r="E137" s="108">
        <v>7085</v>
      </c>
      <c r="F137" s="87">
        <f t="shared" si="2"/>
        <v>103.21653912103505</v>
      </c>
    </row>
    <row r="138" spans="1:6" s="21" customFormat="1" ht="24" customHeight="1" x14ac:dyDescent="0.2">
      <c r="A138" s="84" t="s">
        <v>329</v>
      </c>
      <c r="B138" s="107" t="s">
        <v>330</v>
      </c>
      <c r="C138" s="86" t="s">
        <v>329</v>
      </c>
      <c r="D138" s="108">
        <v>0</v>
      </c>
      <c r="E138" s="108">
        <v>0</v>
      </c>
      <c r="F138" s="87" t="str">
        <f t="shared" si="2"/>
        <v>-</v>
      </c>
    </row>
    <row r="139" spans="1:6" s="21" customFormat="1" ht="12.75" customHeight="1" x14ac:dyDescent="0.2">
      <c r="A139" s="84" t="s">
        <v>331</v>
      </c>
      <c r="B139" s="107" t="s">
        <v>332</v>
      </c>
      <c r="C139" s="86" t="s">
        <v>331</v>
      </c>
      <c r="D139" s="108">
        <v>0</v>
      </c>
      <c r="E139" s="108">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108">
        <v>0</v>
      </c>
      <c r="E142" s="108">
        <v>0</v>
      </c>
      <c r="F142" s="87" t="str">
        <f t="shared" si="2"/>
        <v>-</v>
      </c>
    </row>
    <row r="143" spans="1:6" s="21" customFormat="1" ht="12.75" customHeight="1" x14ac:dyDescent="0.2">
      <c r="A143" s="84" t="s">
        <v>339</v>
      </c>
      <c r="B143" s="107" t="s">
        <v>340</v>
      </c>
      <c r="C143" s="86" t="s">
        <v>339</v>
      </c>
      <c r="D143" s="108">
        <v>0</v>
      </c>
      <c r="E143" s="108">
        <v>0</v>
      </c>
      <c r="F143" s="87" t="str">
        <f t="shared" si="2"/>
        <v>-</v>
      </c>
    </row>
    <row r="144" spans="1:6" s="21" customFormat="1" ht="12.75" customHeight="1" x14ac:dyDescent="0.2">
      <c r="A144" s="84" t="s">
        <v>341</v>
      </c>
      <c r="B144" s="107" t="s">
        <v>342</v>
      </c>
      <c r="C144" s="86" t="s">
        <v>341</v>
      </c>
      <c r="D144" s="108">
        <v>0</v>
      </c>
      <c r="E144" s="108">
        <v>0</v>
      </c>
      <c r="F144" s="87" t="str">
        <f t="shared" si="2"/>
        <v>-</v>
      </c>
    </row>
    <row r="145" spans="1:6" s="21" customFormat="1" ht="12.75" customHeight="1" x14ac:dyDescent="0.2">
      <c r="A145" s="84" t="s">
        <v>343</v>
      </c>
      <c r="B145" s="107" t="s">
        <v>344</v>
      </c>
      <c r="C145" s="86" t="s">
        <v>343</v>
      </c>
      <c r="D145" s="108">
        <v>0</v>
      </c>
      <c r="E145" s="108">
        <v>0</v>
      </c>
      <c r="F145" s="87" t="str">
        <f t="shared" si="2"/>
        <v>-</v>
      </c>
    </row>
    <row r="146" spans="1:6" s="21" customFormat="1" ht="12.75" customHeight="1" x14ac:dyDescent="0.2">
      <c r="A146" s="84" t="s">
        <v>345</v>
      </c>
      <c r="B146" s="107" t="s">
        <v>346</v>
      </c>
      <c r="C146" s="86" t="s">
        <v>345</v>
      </c>
      <c r="D146" s="108">
        <v>0</v>
      </c>
      <c r="E146" s="108">
        <v>0</v>
      </c>
      <c r="F146" s="87" t="str">
        <f t="shared" si="2"/>
        <v>-</v>
      </c>
    </row>
    <row r="147" spans="1:6" s="21" customFormat="1" ht="12.75" customHeight="1" x14ac:dyDescent="0.2">
      <c r="A147" s="84" t="s">
        <v>347</v>
      </c>
      <c r="B147" s="107" t="s">
        <v>348</v>
      </c>
      <c r="C147" s="86" t="s">
        <v>347</v>
      </c>
      <c r="D147" s="108">
        <v>0</v>
      </c>
      <c r="E147" s="108">
        <v>0</v>
      </c>
      <c r="F147" s="87" t="str">
        <f t="shared" si="2"/>
        <v>-</v>
      </c>
    </row>
    <row r="148" spans="1:6" s="21" customFormat="1" ht="12.75" customHeight="1" x14ac:dyDescent="0.2">
      <c r="A148" s="84" t="s">
        <v>349</v>
      </c>
      <c r="B148" s="107" t="s">
        <v>350</v>
      </c>
      <c r="C148" s="86" t="s">
        <v>349</v>
      </c>
      <c r="D148" s="108">
        <v>0</v>
      </c>
      <c r="E148" s="108">
        <v>0</v>
      </c>
      <c r="F148" s="87" t="str">
        <f t="shared" si="2"/>
        <v>-</v>
      </c>
    </row>
    <row r="149" spans="1:6" s="21" customFormat="1" ht="12.75" customHeight="1" x14ac:dyDescent="0.2">
      <c r="A149" s="84" t="s">
        <v>351</v>
      </c>
      <c r="B149" s="85" t="s">
        <v>352</v>
      </c>
      <c r="C149" s="86" t="s">
        <v>351</v>
      </c>
      <c r="D149" s="108">
        <v>0</v>
      </c>
      <c r="E149" s="108">
        <v>0</v>
      </c>
      <c r="F149" s="87" t="str">
        <f t="shared" si="2"/>
        <v>-</v>
      </c>
    </row>
    <row r="150" spans="1:6" s="21" customFormat="1" ht="12.75" customHeight="1" x14ac:dyDescent="0.2">
      <c r="A150" s="84" t="s">
        <v>353</v>
      </c>
      <c r="B150" s="85" t="s">
        <v>354</v>
      </c>
      <c r="C150" s="86" t="s">
        <v>353</v>
      </c>
      <c r="D150" s="108">
        <v>0</v>
      </c>
      <c r="E150" s="108">
        <v>0</v>
      </c>
      <c r="F150" s="87" t="str">
        <f t="shared" si="2"/>
        <v>-</v>
      </c>
    </row>
    <row r="151" spans="1:6" s="21" customFormat="1" ht="12.75" customHeight="1" x14ac:dyDescent="0.2">
      <c r="A151" s="84" t="s">
        <v>355</v>
      </c>
      <c r="B151" s="85" t="s">
        <v>356</v>
      </c>
      <c r="C151" s="86" t="s">
        <v>355</v>
      </c>
      <c r="D151" s="108">
        <v>0</v>
      </c>
      <c r="E151" s="108">
        <v>0</v>
      </c>
      <c r="F151" s="87" t="str">
        <f t="shared" si="2"/>
        <v>-</v>
      </c>
    </row>
    <row r="152" spans="1:6" s="21" customFormat="1" ht="12.75" customHeight="1" x14ac:dyDescent="0.2">
      <c r="A152" s="84" t="s">
        <v>63</v>
      </c>
      <c r="B152" s="85" t="s">
        <v>357</v>
      </c>
      <c r="C152" s="86" t="s">
        <v>63</v>
      </c>
      <c r="D152" s="106">
        <f>D153+D164+D202+D221+D230+D262+D273</f>
        <v>821172.03</v>
      </c>
      <c r="E152" s="106">
        <f>E153+E164+E202+E221+E230+E262+E273</f>
        <v>940315.13</v>
      </c>
      <c r="F152" s="87">
        <f t="shared" si="2"/>
        <v>114.5089086875012</v>
      </c>
    </row>
    <row r="153" spans="1:6" s="21" customFormat="1" ht="12.75" customHeight="1" x14ac:dyDescent="0.2">
      <c r="A153" s="84" t="s">
        <v>34</v>
      </c>
      <c r="B153" s="85" t="s">
        <v>358</v>
      </c>
      <c r="C153" s="86" t="s">
        <v>34</v>
      </c>
      <c r="D153" s="106">
        <f>D154+D159+D160</f>
        <v>691436.66</v>
      </c>
      <c r="E153" s="106">
        <f>E154+E159+E160</f>
        <v>784007.74</v>
      </c>
      <c r="F153" s="87">
        <f t="shared" si="2"/>
        <v>113.38822271876646</v>
      </c>
    </row>
    <row r="154" spans="1:6" s="21" customFormat="1" ht="12.75" customHeight="1" x14ac:dyDescent="0.2">
      <c r="A154" s="84" t="s">
        <v>359</v>
      </c>
      <c r="B154" s="85" t="s">
        <v>360</v>
      </c>
      <c r="C154" s="86" t="s">
        <v>359</v>
      </c>
      <c r="D154" s="106">
        <f>SUM(D155:D158)</f>
        <v>569699.61</v>
      </c>
      <c r="E154" s="106">
        <f>SUM(E155:E158)</f>
        <v>648428.85</v>
      </c>
      <c r="F154" s="87">
        <f t="shared" si="2"/>
        <v>113.81943020814074</v>
      </c>
    </row>
    <row r="155" spans="1:6" s="21" customFormat="1" ht="12.75" customHeight="1" x14ac:dyDescent="0.2">
      <c r="A155" s="84" t="s">
        <v>361</v>
      </c>
      <c r="B155" s="85" t="s">
        <v>362</v>
      </c>
      <c r="C155" s="86" t="s">
        <v>361</v>
      </c>
      <c r="D155" s="108">
        <v>557557.36</v>
      </c>
      <c r="E155" s="108">
        <v>636144.71</v>
      </c>
      <c r="F155" s="87">
        <f t="shared" si="2"/>
        <v>114.09493545202236</v>
      </c>
    </row>
    <row r="156" spans="1:6" s="21" customFormat="1" ht="12.75" customHeight="1" x14ac:dyDescent="0.2">
      <c r="A156" s="84" t="s">
        <v>363</v>
      </c>
      <c r="B156" s="85" t="s">
        <v>364</v>
      </c>
      <c r="C156" s="86" t="s">
        <v>363</v>
      </c>
      <c r="D156" s="108">
        <v>0</v>
      </c>
      <c r="E156" s="108">
        <v>0</v>
      </c>
      <c r="F156" s="87" t="str">
        <f t="shared" si="2"/>
        <v>-</v>
      </c>
    </row>
    <row r="157" spans="1:6" s="21" customFormat="1" ht="12.75" customHeight="1" x14ac:dyDescent="0.2">
      <c r="A157" s="84" t="s">
        <v>365</v>
      </c>
      <c r="B157" s="107" t="s">
        <v>366</v>
      </c>
      <c r="C157" s="86" t="s">
        <v>365</v>
      </c>
      <c r="D157" s="108">
        <v>12142.25</v>
      </c>
      <c r="E157" s="108">
        <v>12284.14</v>
      </c>
      <c r="F157" s="87">
        <f t="shared" si="2"/>
        <v>101.16856431056847</v>
      </c>
    </row>
    <row r="158" spans="1:6" s="21" customFormat="1" ht="12.75" customHeight="1" x14ac:dyDescent="0.2">
      <c r="A158" s="84" t="s">
        <v>367</v>
      </c>
      <c r="B158" s="107" t="s">
        <v>368</v>
      </c>
      <c r="C158" s="86" t="s">
        <v>367</v>
      </c>
      <c r="D158" s="108">
        <v>0</v>
      </c>
      <c r="E158" s="108">
        <v>0</v>
      </c>
      <c r="F158" s="87" t="str">
        <f t="shared" si="2"/>
        <v>-</v>
      </c>
    </row>
    <row r="159" spans="1:6" s="21" customFormat="1" ht="12.75" customHeight="1" x14ac:dyDescent="0.2">
      <c r="A159" s="84" t="s">
        <v>369</v>
      </c>
      <c r="B159" s="107" t="s">
        <v>370</v>
      </c>
      <c r="C159" s="86" t="s">
        <v>369</v>
      </c>
      <c r="D159" s="108">
        <v>27787.15</v>
      </c>
      <c r="E159" s="108">
        <v>29327.49</v>
      </c>
      <c r="F159" s="87">
        <f t="shared" si="2"/>
        <v>105.54335367247091</v>
      </c>
    </row>
    <row r="160" spans="1:6" s="21" customFormat="1" ht="12.75" customHeight="1" x14ac:dyDescent="0.2">
      <c r="A160" s="84" t="s">
        <v>371</v>
      </c>
      <c r="B160" s="107" t="s">
        <v>372</v>
      </c>
      <c r="C160" s="86" t="s">
        <v>371</v>
      </c>
      <c r="D160" s="106">
        <f>SUM(D161:D163)</f>
        <v>93949.9</v>
      </c>
      <c r="E160" s="106">
        <f>SUM(E161:E163)</f>
        <v>106251.4</v>
      </c>
      <c r="F160" s="87">
        <f t="shared" si="2"/>
        <v>113.09368078092686</v>
      </c>
    </row>
    <row r="161" spans="1:6" s="21" customFormat="1" ht="12.75" customHeight="1" x14ac:dyDescent="0.2">
      <c r="A161" s="84" t="s">
        <v>373</v>
      </c>
      <c r="B161" s="107" t="s">
        <v>374</v>
      </c>
      <c r="C161" s="86" t="s">
        <v>373</v>
      </c>
      <c r="D161" s="108">
        <v>0</v>
      </c>
      <c r="E161" s="108">
        <v>0</v>
      </c>
      <c r="F161" s="87" t="str">
        <f t="shared" si="2"/>
        <v>-</v>
      </c>
    </row>
    <row r="162" spans="1:6" s="21" customFormat="1" ht="12.75" customHeight="1" x14ac:dyDescent="0.2">
      <c r="A162" s="84" t="s">
        <v>375</v>
      </c>
      <c r="B162" s="107" t="s">
        <v>376</v>
      </c>
      <c r="C162" s="86" t="s">
        <v>375</v>
      </c>
      <c r="D162" s="108">
        <v>93949.9</v>
      </c>
      <c r="E162" s="108">
        <v>106251.4</v>
      </c>
      <c r="F162" s="87">
        <f t="shared" si="2"/>
        <v>113.09368078092686</v>
      </c>
    </row>
    <row r="163" spans="1:6" s="21" customFormat="1" ht="12.75" customHeight="1" x14ac:dyDescent="0.2">
      <c r="A163" s="84" t="s">
        <v>377</v>
      </c>
      <c r="B163" s="85" t="s">
        <v>378</v>
      </c>
      <c r="C163" s="86" t="s">
        <v>377</v>
      </c>
      <c r="D163" s="108">
        <v>0</v>
      </c>
      <c r="E163" s="108">
        <v>0</v>
      </c>
      <c r="F163" s="87" t="str">
        <f t="shared" si="2"/>
        <v>-</v>
      </c>
    </row>
    <row r="164" spans="1:6" s="21" customFormat="1" ht="12.75" customHeight="1" x14ac:dyDescent="0.2">
      <c r="A164" s="110" t="s">
        <v>379</v>
      </c>
      <c r="B164" s="107" t="s">
        <v>380</v>
      </c>
      <c r="C164" s="86" t="s">
        <v>379</v>
      </c>
      <c r="D164" s="106">
        <f>D165+D170+D178+D188+D189+D194</f>
        <v>129516.33000000002</v>
      </c>
      <c r="E164" s="106">
        <f>E165+E170+E178+E188+E189+E194</f>
        <v>156200.77000000002</v>
      </c>
      <c r="F164" s="87">
        <f t="shared" si="2"/>
        <v>120.60314710893985</v>
      </c>
    </row>
    <row r="165" spans="1:6" s="21" customFormat="1" ht="12.75" customHeight="1" x14ac:dyDescent="0.2">
      <c r="A165" s="84" t="s">
        <v>381</v>
      </c>
      <c r="B165" s="85" t="s">
        <v>382</v>
      </c>
      <c r="C165" s="86" t="s">
        <v>381</v>
      </c>
      <c r="D165" s="106">
        <f>SUM(D166:D169)</f>
        <v>31959.82</v>
      </c>
      <c r="E165" s="106">
        <f>SUM(E166:E169)</f>
        <v>37381.299999999996</v>
      </c>
      <c r="F165" s="87">
        <f t="shared" si="2"/>
        <v>116.9634247001391</v>
      </c>
    </row>
    <row r="166" spans="1:6" s="21" customFormat="1" ht="12.75" customHeight="1" x14ac:dyDescent="0.2">
      <c r="A166" s="84" t="s">
        <v>383</v>
      </c>
      <c r="B166" s="85" t="s">
        <v>384</v>
      </c>
      <c r="C166" s="86" t="s">
        <v>383</v>
      </c>
      <c r="D166" s="108">
        <v>3493.44</v>
      </c>
      <c r="E166" s="108">
        <v>4883.2</v>
      </c>
      <c r="F166" s="87">
        <f t="shared" si="2"/>
        <v>139.78199138957586</v>
      </c>
    </row>
    <row r="167" spans="1:6" s="21" customFormat="1" ht="12.75" customHeight="1" x14ac:dyDescent="0.2">
      <c r="A167" s="84" t="s">
        <v>385</v>
      </c>
      <c r="B167" s="85" t="s">
        <v>386</v>
      </c>
      <c r="C167" s="86" t="s">
        <v>385</v>
      </c>
      <c r="D167" s="108">
        <v>28372.63</v>
      </c>
      <c r="E167" s="108">
        <v>30867.85</v>
      </c>
      <c r="F167" s="87">
        <f t="shared" si="2"/>
        <v>108.79446142285715</v>
      </c>
    </row>
    <row r="168" spans="1:6" s="21" customFormat="1" ht="12.75" customHeight="1" x14ac:dyDescent="0.2">
      <c r="A168" s="84" t="s">
        <v>387</v>
      </c>
      <c r="B168" s="85" t="s">
        <v>388</v>
      </c>
      <c r="C168" s="86" t="s">
        <v>387</v>
      </c>
      <c r="D168" s="108">
        <v>93.75</v>
      </c>
      <c r="E168" s="108">
        <v>1630.25</v>
      </c>
      <c r="F168" s="87">
        <f t="shared" si="2"/>
        <v>1738.9333333333334</v>
      </c>
    </row>
    <row r="169" spans="1:6" s="21" customFormat="1" ht="12.75" customHeight="1" x14ac:dyDescent="0.2">
      <c r="A169" s="84" t="s">
        <v>389</v>
      </c>
      <c r="B169" s="85" t="s">
        <v>390</v>
      </c>
      <c r="C169" s="86" t="s">
        <v>389</v>
      </c>
      <c r="D169" s="108">
        <v>0</v>
      </c>
      <c r="E169" s="108">
        <v>0</v>
      </c>
      <c r="F169" s="87" t="str">
        <f t="shared" si="2"/>
        <v>-</v>
      </c>
    </row>
    <row r="170" spans="1:6" s="21" customFormat="1" ht="12.75" customHeight="1" x14ac:dyDescent="0.2">
      <c r="A170" s="84" t="s">
        <v>391</v>
      </c>
      <c r="B170" s="85" t="s">
        <v>392</v>
      </c>
      <c r="C170" s="86" t="s">
        <v>391</v>
      </c>
      <c r="D170" s="106">
        <f>SUM(D171:D177)</f>
        <v>52726.55000000001</v>
      </c>
      <c r="E170" s="106">
        <f>SUM(E171:E177)</f>
        <v>57769.590000000004</v>
      </c>
      <c r="F170" s="87">
        <f t="shared" si="2"/>
        <v>109.56451730674584</v>
      </c>
    </row>
    <row r="171" spans="1:6" s="21" customFormat="1" ht="12.75" customHeight="1" x14ac:dyDescent="0.2">
      <c r="A171" s="84" t="s">
        <v>393</v>
      </c>
      <c r="B171" s="85" t="s">
        <v>394</v>
      </c>
      <c r="C171" s="86" t="s">
        <v>393</v>
      </c>
      <c r="D171" s="108">
        <v>10845.28</v>
      </c>
      <c r="E171" s="108">
        <v>13796.91</v>
      </c>
      <c r="F171" s="87">
        <f t="shared" si="2"/>
        <v>127.21580263487895</v>
      </c>
    </row>
    <row r="172" spans="1:6" s="21" customFormat="1" ht="12.75" customHeight="1" x14ac:dyDescent="0.2">
      <c r="A172" s="84" t="s">
        <v>395</v>
      </c>
      <c r="B172" s="85" t="s">
        <v>396</v>
      </c>
      <c r="C172" s="86" t="s">
        <v>395</v>
      </c>
      <c r="D172" s="108">
        <v>30165.02</v>
      </c>
      <c r="E172" s="108">
        <v>33047.589999999997</v>
      </c>
      <c r="F172" s="87">
        <f t="shared" si="2"/>
        <v>109.55600228343955</v>
      </c>
    </row>
    <row r="173" spans="1:6" s="21" customFormat="1" ht="12.75" customHeight="1" x14ac:dyDescent="0.2">
      <c r="A173" s="84" t="s">
        <v>397</v>
      </c>
      <c r="B173" s="107" t="s">
        <v>398</v>
      </c>
      <c r="C173" s="86" t="s">
        <v>397</v>
      </c>
      <c r="D173" s="108">
        <v>8208.1200000000008</v>
      </c>
      <c r="E173" s="108">
        <v>4841.71</v>
      </c>
      <c r="F173" s="87">
        <f t="shared" si="2"/>
        <v>58.986832551181024</v>
      </c>
    </row>
    <row r="174" spans="1:6" s="21" customFormat="1" ht="12.75" customHeight="1" x14ac:dyDescent="0.2">
      <c r="A174" s="84" t="s">
        <v>399</v>
      </c>
      <c r="B174" s="107" t="s">
        <v>400</v>
      </c>
      <c r="C174" s="86" t="s">
        <v>399</v>
      </c>
      <c r="D174" s="108">
        <v>2236.79</v>
      </c>
      <c r="E174" s="108">
        <v>3420.18</v>
      </c>
      <c r="F174" s="87">
        <f t="shared" si="2"/>
        <v>152.90572650986459</v>
      </c>
    </row>
    <row r="175" spans="1:6" s="21" customFormat="1" ht="12.75" customHeight="1" x14ac:dyDescent="0.2">
      <c r="A175" s="84" t="s">
        <v>401</v>
      </c>
      <c r="B175" s="107" t="s">
        <v>402</v>
      </c>
      <c r="C175" s="86" t="s">
        <v>401</v>
      </c>
      <c r="D175" s="108">
        <v>784.65</v>
      </c>
      <c r="E175" s="108">
        <v>2289.3000000000002</v>
      </c>
      <c r="F175" s="87">
        <f t="shared" si="2"/>
        <v>291.76065761804631</v>
      </c>
    </row>
    <row r="176" spans="1:6" s="21" customFormat="1" ht="12.75" customHeight="1" x14ac:dyDescent="0.2">
      <c r="A176" s="84" t="s">
        <v>403</v>
      </c>
      <c r="B176" s="107" t="s">
        <v>404</v>
      </c>
      <c r="C176" s="86" t="s">
        <v>403</v>
      </c>
      <c r="D176" s="108">
        <v>0</v>
      </c>
      <c r="E176" s="108">
        <v>0</v>
      </c>
      <c r="F176" s="87" t="str">
        <f t="shared" si="2"/>
        <v>-</v>
      </c>
    </row>
    <row r="177" spans="1:6" s="21" customFormat="1" ht="12.75" customHeight="1" x14ac:dyDescent="0.2">
      <c r="A177" s="84" t="s">
        <v>405</v>
      </c>
      <c r="B177" s="107" t="s">
        <v>406</v>
      </c>
      <c r="C177" s="86" t="s">
        <v>405</v>
      </c>
      <c r="D177" s="108">
        <v>486.69</v>
      </c>
      <c r="E177" s="108">
        <v>373.9</v>
      </c>
      <c r="F177" s="87">
        <f t="shared" si="2"/>
        <v>76.82508372886231</v>
      </c>
    </row>
    <row r="178" spans="1:6" s="21" customFormat="1" ht="12.75" customHeight="1" x14ac:dyDescent="0.2">
      <c r="A178" s="84" t="s">
        <v>407</v>
      </c>
      <c r="B178" s="107" t="s">
        <v>408</v>
      </c>
      <c r="C178" s="86" t="s">
        <v>407</v>
      </c>
      <c r="D178" s="106">
        <f>SUM(D179:D187)</f>
        <v>35909.72</v>
      </c>
      <c r="E178" s="106">
        <f>SUM(E179:E187)</f>
        <v>51845.25</v>
      </c>
      <c r="F178" s="87">
        <f t="shared" si="2"/>
        <v>144.37664788252314</v>
      </c>
    </row>
    <row r="179" spans="1:6" s="21" customFormat="1" ht="12.75" customHeight="1" x14ac:dyDescent="0.2">
      <c r="A179" s="84" t="s">
        <v>409</v>
      </c>
      <c r="B179" s="107" t="s">
        <v>410</v>
      </c>
      <c r="C179" s="86" t="s">
        <v>409</v>
      </c>
      <c r="D179" s="108">
        <v>4309.97</v>
      </c>
      <c r="E179" s="108">
        <v>6272.66</v>
      </c>
      <c r="F179" s="87">
        <f t="shared" si="2"/>
        <v>145.53836801648271</v>
      </c>
    </row>
    <row r="180" spans="1:6" s="21" customFormat="1" ht="12.75" customHeight="1" x14ac:dyDescent="0.2">
      <c r="A180" s="84" t="s">
        <v>411</v>
      </c>
      <c r="B180" s="107" t="s">
        <v>412</v>
      </c>
      <c r="C180" s="86" t="s">
        <v>411</v>
      </c>
      <c r="D180" s="108">
        <v>3875.3</v>
      </c>
      <c r="E180" s="108">
        <v>13374.49</v>
      </c>
      <c r="F180" s="87">
        <f t="shared" si="2"/>
        <v>345.12140995535827</v>
      </c>
    </row>
    <row r="181" spans="1:6" s="21" customFormat="1" ht="12.75" customHeight="1" x14ac:dyDescent="0.2">
      <c r="A181" s="84" t="s">
        <v>413</v>
      </c>
      <c r="B181" s="107" t="s">
        <v>414</v>
      </c>
      <c r="C181" s="86" t="s">
        <v>413</v>
      </c>
      <c r="D181" s="108">
        <v>0</v>
      </c>
      <c r="E181" s="108">
        <v>0</v>
      </c>
      <c r="F181" s="87" t="str">
        <f t="shared" si="2"/>
        <v>-</v>
      </c>
    </row>
    <row r="182" spans="1:6" s="21" customFormat="1" ht="12.75" customHeight="1" x14ac:dyDescent="0.2">
      <c r="A182" s="84" t="s">
        <v>415</v>
      </c>
      <c r="B182" s="107" t="s">
        <v>416</v>
      </c>
      <c r="C182" s="86" t="s">
        <v>415</v>
      </c>
      <c r="D182" s="108">
        <v>3106.64</v>
      </c>
      <c r="E182" s="108">
        <v>3039.17</v>
      </c>
      <c r="F182" s="87">
        <f t="shared" si="2"/>
        <v>97.828200242062167</v>
      </c>
    </row>
    <row r="183" spans="1:6" s="21" customFormat="1" ht="12.75" customHeight="1" x14ac:dyDescent="0.2">
      <c r="A183" s="84" t="s">
        <v>417</v>
      </c>
      <c r="B183" s="85" t="s">
        <v>418</v>
      </c>
      <c r="C183" s="86" t="s">
        <v>417</v>
      </c>
      <c r="D183" s="108">
        <v>1568.64</v>
      </c>
      <c r="E183" s="108">
        <v>2127.04</v>
      </c>
      <c r="F183" s="87">
        <f t="shared" si="2"/>
        <v>135.59771521827824</v>
      </c>
    </row>
    <row r="184" spans="1:6" s="21" customFormat="1" ht="12.75" customHeight="1" x14ac:dyDescent="0.2">
      <c r="A184" s="84" t="s">
        <v>419</v>
      </c>
      <c r="B184" s="85" t="s">
        <v>420</v>
      </c>
      <c r="C184" s="86" t="s">
        <v>419</v>
      </c>
      <c r="D184" s="108">
        <v>2512.67</v>
      </c>
      <c r="E184" s="108">
        <v>2565.4699999999998</v>
      </c>
      <c r="F184" s="87">
        <f t="shared" si="2"/>
        <v>102.10135035639378</v>
      </c>
    </row>
    <row r="185" spans="1:6" s="21" customFormat="1" ht="12.75" customHeight="1" x14ac:dyDescent="0.2">
      <c r="A185" s="84" t="s">
        <v>421</v>
      </c>
      <c r="B185" s="85" t="s">
        <v>422</v>
      </c>
      <c r="C185" s="86" t="s">
        <v>421</v>
      </c>
      <c r="D185" s="108">
        <v>8516.6299999999992</v>
      </c>
      <c r="E185" s="108">
        <v>6553.23</v>
      </c>
      <c r="F185" s="87">
        <f t="shared" si="2"/>
        <v>76.946280394944949</v>
      </c>
    </row>
    <row r="186" spans="1:6" s="21" customFormat="1" ht="12.75" customHeight="1" x14ac:dyDescent="0.2">
      <c r="A186" s="84" t="s">
        <v>423</v>
      </c>
      <c r="B186" s="85" t="s">
        <v>424</v>
      </c>
      <c r="C186" s="86" t="s">
        <v>423</v>
      </c>
      <c r="D186" s="108">
        <v>5395.36</v>
      </c>
      <c r="E186" s="108">
        <v>14141.02</v>
      </c>
      <c r="F186" s="87">
        <f t="shared" si="2"/>
        <v>262.09594911182944</v>
      </c>
    </row>
    <row r="187" spans="1:6" s="21" customFormat="1" ht="12.75" customHeight="1" x14ac:dyDescent="0.2">
      <c r="A187" s="84" t="s">
        <v>425</v>
      </c>
      <c r="B187" s="85" t="s">
        <v>426</v>
      </c>
      <c r="C187" s="86" t="s">
        <v>425</v>
      </c>
      <c r="D187" s="108">
        <v>6624.51</v>
      </c>
      <c r="E187" s="108">
        <v>3772.17</v>
      </c>
      <c r="F187" s="87">
        <f t="shared" si="2"/>
        <v>56.942626699937051</v>
      </c>
    </row>
    <row r="188" spans="1:6" s="21" customFormat="1" ht="12.75" customHeight="1" x14ac:dyDescent="0.2">
      <c r="A188" s="84" t="s">
        <v>427</v>
      </c>
      <c r="B188" s="85" t="s">
        <v>428</v>
      </c>
      <c r="C188" s="86" t="s">
        <v>427</v>
      </c>
      <c r="D188" s="108">
        <v>0</v>
      </c>
      <c r="E188" s="108">
        <v>0</v>
      </c>
      <c r="F188" s="87" t="str">
        <f t="shared" si="2"/>
        <v>-</v>
      </c>
    </row>
    <row r="189" spans="1:6" s="21" customFormat="1" ht="24" customHeight="1" x14ac:dyDescent="0.2">
      <c r="A189" s="110" t="s">
        <v>429</v>
      </c>
      <c r="B189" s="107" t="s">
        <v>430</v>
      </c>
      <c r="C189" s="111" t="s">
        <v>429</v>
      </c>
      <c r="D189" s="106">
        <f>SUM(D190:D193)</f>
        <v>0</v>
      </c>
      <c r="E189" s="106">
        <f>SUM(E190:E193)</f>
        <v>0</v>
      </c>
      <c r="F189" s="87" t="str">
        <f t="shared" si="2"/>
        <v>-</v>
      </c>
    </row>
    <row r="190" spans="1:6" s="21" customFormat="1" ht="12.75" customHeight="1" x14ac:dyDescent="0.2">
      <c r="A190" s="110" t="s">
        <v>431</v>
      </c>
      <c r="B190" s="107" t="s">
        <v>432</v>
      </c>
      <c r="C190" s="111" t="s">
        <v>431</v>
      </c>
      <c r="D190" s="112"/>
      <c r="E190" s="112">
        <v>0</v>
      </c>
      <c r="F190" s="113" t="str">
        <f t="shared" si="2"/>
        <v>-</v>
      </c>
    </row>
    <row r="191" spans="1:6" s="21" customFormat="1" ht="12.75" customHeight="1" x14ac:dyDescent="0.2">
      <c r="A191" s="110" t="s">
        <v>433</v>
      </c>
      <c r="B191" s="107" t="s">
        <v>434</v>
      </c>
      <c r="C191" s="111" t="s">
        <v>433</v>
      </c>
      <c r="D191" s="112"/>
      <c r="E191" s="112">
        <v>0</v>
      </c>
      <c r="F191" s="113" t="str">
        <f t="shared" si="2"/>
        <v>-</v>
      </c>
    </row>
    <row r="192" spans="1:6" s="21" customFormat="1" ht="12.75" customHeight="1" x14ac:dyDescent="0.2">
      <c r="A192" s="110" t="s">
        <v>435</v>
      </c>
      <c r="B192" s="107" t="s">
        <v>436</v>
      </c>
      <c r="C192" s="111" t="s">
        <v>435</v>
      </c>
      <c r="D192" s="112"/>
      <c r="E192" s="112">
        <v>0</v>
      </c>
      <c r="F192" s="113" t="str">
        <f t="shared" si="2"/>
        <v>-</v>
      </c>
    </row>
    <row r="193" spans="1:6" s="21" customFormat="1" ht="12.75" customHeight="1" x14ac:dyDescent="0.2">
      <c r="A193" s="110" t="s">
        <v>437</v>
      </c>
      <c r="B193" s="107" t="s">
        <v>438</v>
      </c>
      <c r="C193" s="111" t="s">
        <v>437</v>
      </c>
      <c r="D193" s="112"/>
      <c r="E193" s="112">
        <v>0</v>
      </c>
      <c r="F193" s="113" t="str">
        <f t="shared" si="2"/>
        <v>-</v>
      </c>
    </row>
    <row r="194" spans="1:6" s="21" customFormat="1" ht="12.75" customHeight="1" x14ac:dyDescent="0.2">
      <c r="A194" s="84" t="s">
        <v>439</v>
      </c>
      <c r="B194" s="85" t="s">
        <v>440</v>
      </c>
      <c r="C194" s="86" t="s">
        <v>439</v>
      </c>
      <c r="D194" s="106">
        <f>SUM(D195:D201)</f>
        <v>8920.24</v>
      </c>
      <c r="E194" s="106">
        <f>SUM(E195:E201)</f>
        <v>9204.630000000001</v>
      </c>
      <c r="F194" s="87">
        <f t="shared" si="2"/>
        <v>103.18814291992145</v>
      </c>
    </row>
    <row r="195" spans="1:6" s="21" customFormat="1" ht="12.75" customHeight="1" x14ac:dyDescent="0.2">
      <c r="A195" s="84" t="s">
        <v>441</v>
      </c>
      <c r="B195" s="109" t="s">
        <v>442</v>
      </c>
      <c r="C195" s="86" t="s">
        <v>441</v>
      </c>
      <c r="D195" s="108">
        <v>479.49</v>
      </c>
      <c r="E195" s="108">
        <v>488.15</v>
      </c>
      <c r="F195" s="87">
        <f t="shared" si="2"/>
        <v>101.80608563265135</v>
      </c>
    </row>
    <row r="196" spans="1:6" s="21" customFormat="1" ht="12.75" customHeight="1" x14ac:dyDescent="0.2">
      <c r="A196" s="84" t="s">
        <v>443</v>
      </c>
      <c r="B196" s="85" t="s">
        <v>444</v>
      </c>
      <c r="C196" s="86" t="s">
        <v>443</v>
      </c>
      <c r="D196" s="108">
        <v>3790.14</v>
      </c>
      <c r="E196" s="108">
        <v>3095.34</v>
      </c>
      <c r="F196" s="87">
        <f t="shared" si="2"/>
        <v>81.668223337396512</v>
      </c>
    </row>
    <row r="197" spans="1:6" s="21" customFormat="1" ht="12.75" customHeight="1" x14ac:dyDescent="0.2">
      <c r="A197" s="84" t="s">
        <v>445</v>
      </c>
      <c r="B197" s="85" t="s">
        <v>446</v>
      </c>
      <c r="C197" s="86" t="s">
        <v>445</v>
      </c>
      <c r="D197" s="108">
        <v>0</v>
      </c>
      <c r="E197" s="108">
        <v>795.3</v>
      </c>
      <c r="F197" s="87" t="str">
        <f t="shared" si="2"/>
        <v>-</v>
      </c>
    </row>
    <row r="198" spans="1:6" s="21" customFormat="1" ht="12.75" customHeight="1" x14ac:dyDescent="0.2">
      <c r="A198" s="84" t="s">
        <v>447</v>
      </c>
      <c r="B198" s="85" t="s">
        <v>448</v>
      </c>
      <c r="C198" s="86" t="s">
        <v>447</v>
      </c>
      <c r="D198" s="108">
        <v>108.09</v>
      </c>
      <c r="E198" s="108">
        <v>125</v>
      </c>
      <c r="F198" s="87">
        <f t="shared" ref="F198:F261" si="3">IF(D198&lt;&gt;0,IF(E198/D198&gt;=100,"&gt;&gt;100",E198/D198*100),"-")</f>
        <v>115.64437043204737</v>
      </c>
    </row>
    <row r="199" spans="1:6" s="21" customFormat="1" ht="12.75" customHeight="1" x14ac:dyDescent="0.2">
      <c r="A199" s="84" t="s">
        <v>449</v>
      </c>
      <c r="B199" s="85" t="s">
        <v>450</v>
      </c>
      <c r="C199" s="86" t="s">
        <v>449</v>
      </c>
      <c r="D199" s="108">
        <v>1988</v>
      </c>
      <c r="E199" s="108">
        <v>2496</v>
      </c>
      <c r="F199" s="87">
        <f t="shared" si="3"/>
        <v>125.55331991951711</v>
      </c>
    </row>
    <row r="200" spans="1:6" s="21" customFormat="1" ht="12.75" customHeight="1" x14ac:dyDescent="0.2">
      <c r="A200" s="84" t="s">
        <v>451</v>
      </c>
      <c r="B200" s="85" t="s">
        <v>452</v>
      </c>
      <c r="C200" s="86" t="s">
        <v>451</v>
      </c>
      <c r="D200" s="108">
        <v>0</v>
      </c>
      <c r="E200" s="108">
        <v>0</v>
      </c>
      <c r="F200" s="87" t="str">
        <f t="shared" si="3"/>
        <v>-</v>
      </c>
    </row>
    <row r="201" spans="1:6" s="21" customFormat="1" ht="12.75" customHeight="1" x14ac:dyDescent="0.2">
      <c r="A201" s="84" t="s">
        <v>453</v>
      </c>
      <c r="B201" s="85" t="s">
        <v>454</v>
      </c>
      <c r="C201" s="86" t="s">
        <v>453</v>
      </c>
      <c r="D201" s="108">
        <v>2554.52</v>
      </c>
      <c r="E201" s="108">
        <v>2204.84</v>
      </c>
      <c r="F201" s="87">
        <f t="shared" si="3"/>
        <v>86.311322675101394</v>
      </c>
    </row>
    <row r="202" spans="1:6" s="21" customFormat="1" ht="12.75" customHeight="1" x14ac:dyDescent="0.2">
      <c r="A202" s="84" t="s">
        <v>455</v>
      </c>
      <c r="B202" s="109" t="s">
        <v>456</v>
      </c>
      <c r="C202" s="86" t="s">
        <v>455</v>
      </c>
      <c r="D202" s="106">
        <f>D203+D208+D216</f>
        <v>0.51</v>
      </c>
      <c r="E202" s="106">
        <f>E203+E208+E216</f>
        <v>0</v>
      </c>
      <c r="F202" s="87">
        <f t="shared" si="3"/>
        <v>0</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108">
        <v>0</v>
      </c>
      <c r="E204" s="108">
        <v>0</v>
      </c>
      <c r="F204" s="87" t="str">
        <f t="shared" si="3"/>
        <v>-</v>
      </c>
    </row>
    <row r="205" spans="1:6" s="21" customFormat="1" ht="12.75" customHeight="1" x14ac:dyDescent="0.2">
      <c r="A205" s="84" t="s">
        <v>461</v>
      </c>
      <c r="B205" s="85" t="s">
        <v>462</v>
      </c>
      <c r="C205" s="86" t="s">
        <v>461</v>
      </c>
      <c r="D205" s="108">
        <v>0</v>
      </c>
      <c r="E205" s="108">
        <v>0</v>
      </c>
      <c r="F205" s="87" t="str">
        <f t="shared" si="3"/>
        <v>-</v>
      </c>
    </row>
    <row r="206" spans="1:6" s="21" customFormat="1" ht="12.75" customHeight="1" x14ac:dyDescent="0.2">
      <c r="A206" s="84" t="s">
        <v>463</v>
      </c>
      <c r="B206" s="85" t="s">
        <v>464</v>
      </c>
      <c r="C206" s="86" t="s">
        <v>463</v>
      </c>
      <c r="D206" s="108">
        <v>0</v>
      </c>
      <c r="E206" s="108">
        <v>0</v>
      </c>
      <c r="F206" s="87" t="str">
        <f t="shared" si="3"/>
        <v>-</v>
      </c>
    </row>
    <row r="207" spans="1:6" s="21" customFormat="1" ht="12.75" customHeight="1" x14ac:dyDescent="0.2">
      <c r="A207" s="84" t="s">
        <v>465</v>
      </c>
      <c r="B207" s="85" t="s">
        <v>466</v>
      </c>
      <c r="C207" s="86" t="s">
        <v>465</v>
      </c>
      <c r="D207" s="108">
        <v>0</v>
      </c>
      <c r="E207" s="108">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108">
        <v>0</v>
      </c>
      <c r="E209" s="108">
        <v>0</v>
      </c>
      <c r="F209" s="87" t="str">
        <f t="shared" si="3"/>
        <v>-</v>
      </c>
    </row>
    <row r="210" spans="1:6" s="21" customFormat="1" ht="24" customHeight="1" x14ac:dyDescent="0.2">
      <c r="A210" s="84" t="s">
        <v>471</v>
      </c>
      <c r="B210" s="109" t="s">
        <v>472</v>
      </c>
      <c r="C210" s="86" t="s">
        <v>471</v>
      </c>
      <c r="D210" s="108">
        <v>0</v>
      </c>
      <c r="E210" s="108">
        <v>0</v>
      </c>
      <c r="F210" s="87" t="str">
        <f t="shared" si="3"/>
        <v>-</v>
      </c>
    </row>
    <row r="211" spans="1:6" s="21" customFormat="1" ht="24" customHeight="1" x14ac:dyDescent="0.2">
      <c r="A211" s="84" t="s">
        <v>473</v>
      </c>
      <c r="B211" s="109" t="s">
        <v>474</v>
      </c>
      <c r="C211" s="86" t="s">
        <v>473</v>
      </c>
      <c r="D211" s="108">
        <v>0</v>
      </c>
      <c r="E211" s="108">
        <v>0</v>
      </c>
      <c r="F211" s="87" t="str">
        <f t="shared" si="3"/>
        <v>-</v>
      </c>
    </row>
    <row r="212" spans="1:6" s="21" customFormat="1" ht="12.75" customHeight="1" x14ac:dyDescent="0.2">
      <c r="A212" s="84" t="s">
        <v>475</v>
      </c>
      <c r="B212" s="85" t="s">
        <v>476</v>
      </c>
      <c r="C212" s="86" t="s">
        <v>475</v>
      </c>
      <c r="D212" s="108">
        <v>0</v>
      </c>
      <c r="E212" s="108">
        <v>0</v>
      </c>
      <c r="F212" s="87" t="str">
        <f t="shared" si="3"/>
        <v>-</v>
      </c>
    </row>
    <row r="213" spans="1:6" s="21" customFormat="1" ht="12.75" customHeight="1" x14ac:dyDescent="0.2">
      <c r="A213" s="84" t="s">
        <v>477</v>
      </c>
      <c r="B213" s="85" t="s">
        <v>478</v>
      </c>
      <c r="C213" s="86" t="s">
        <v>477</v>
      </c>
      <c r="D213" s="108">
        <v>0</v>
      </c>
      <c r="E213" s="108">
        <v>0</v>
      </c>
      <c r="F213" s="87" t="str">
        <f t="shared" si="3"/>
        <v>-</v>
      </c>
    </row>
    <row r="214" spans="1:6" s="21" customFormat="1" ht="24" customHeight="1" x14ac:dyDescent="0.2">
      <c r="A214" s="84" t="s">
        <v>479</v>
      </c>
      <c r="B214" s="85" t="s">
        <v>480</v>
      </c>
      <c r="C214" s="86" t="s">
        <v>479</v>
      </c>
      <c r="D214" s="108">
        <v>0</v>
      </c>
      <c r="E214" s="108">
        <v>0</v>
      </c>
      <c r="F214" s="87" t="str">
        <f t="shared" si="3"/>
        <v>-</v>
      </c>
    </row>
    <row r="215" spans="1:6" s="21" customFormat="1" ht="12.75" customHeight="1" x14ac:dyDescent="0.2">
      <c r="A215" s="84" t="s">
        <v>481</v>
      </c>
      <c r="B215" s="85" t="s">
        <v>482</v>
      </c>
      <c r="C215" s="86" t="s">
        <v>481</v>
      </c>
      <c r="D215" s="108">
        <v>0</v>
      </c>
      <c r="E215" s="108">
        <v>0</v>
      </c>
      <c r="F215" s="87" t="str">
        <f t="shared" si="3"/>
        <v>-</v>
      </c>
    </row>
    <row r="216" spans="1:6" s="21" customFormat="1" ht="12.75" customHeight="1" x14ac:dyDescent="0.2">
      <c r="A216" s="84" t="s">
        <v>483</v>
      </c>
      <c r="B216" s="107" t="s">
        <v>484</v>
      </c>
      <c r="C216" s="86" t="s">
        <v>483</v>
      </c>
      <c r="D216" s="106">
        <f>SUM(D217:D220)</f>
        <v>0.51</v>
      </c>
      <c r="E216" s="106">
        <f>SUM(E217:E220)</f>
        <v>0</v>
      </c>
      <c r="F216" s="87">
        <f t="shared" si="3"/>
        <v>0</v>
      </c>
    </row>
    <row r="217" spans="1:6" s="21" customFormat="1" ht="12.75" customHeight="1" x14ac:dyDescent="0.2">
      <c r="A217" s="84" t="s">
        <v>485</v>
      </c>
      <c r="B217" s="114" t="s">
        <v>486</v>
      </c>
      <c r="C217" s="86" t="s">
        <v>485</v>
      </c>
      <c r="D217" s="108">
        <v>0</v>
      </c>
      <c r="E217" s="108">
        <v>0</v>
      </c>
      <c r="F217" s="87" t="str">
        <f t="shared" si="3"/>
        <v>-</v>
      </c>
    </row>
    <row r="218" spans="1:6" s="21" customFormat="1" ht="12.75" customHeight="1" x14ac:dyDescent="0.2">
      <c r="A218" s="84" t="s">
        <v>487</v>
      </c>
      <c r="B218" s="107" t="s">
        <v>488</v>
      </c>
      <c r="C218" s="86" t="s">
        <v>487</v>
      </c>
      <c r="D218" s="108">
        <v>0</v>
      </c>
      <c r="E218" s="108">
        <v>0</v>
      </c>
      <c r="F218" s="87" t="str">
        <f t="shared" si="3"/>
        <v>-</v>
      </c>
    </row>
    <row r="219" spans="1:6" s="21" customFormat="1" ht="12.75" customHeight="1" x14ac:dyDescent="0.2">
      <c r="A219" s="84" t="s">
        <v>489</v>
      </c>
      <c r="B219" s="107" t="s">
        <v>490</v>
      </c>
      <c r="C219" s="86" t="s">
        <v>489</v>
      </c>
      <c r="D219" s="108">
        <v>0.51</v>
      </c>
      <c r="E219" s="108">
        <v>0</v>
      </c>
      <c r="F219" s="87">
        <f t="shared" si="3"/>
        <v>0</v>
      </c>
    </row>
    <row r="220" spans="1:6" s="21" customFormat="1" ht="12.75" customHeight="1" x14ac:dyDescent="0.2">
      <c r="A220" s="84" t="s">
        <v>491</v>
      </c>
      <c r="B220" s="107" t="s">
        <v>492</v>
      </c>
      <c r="C220" s="86" t="s">
        <v>491</v>
      </c>
      <c r="D220" s="108">
        <v>0</v>
      </c>
      <c r="E220" s="108">
        <v>0</v>
      </c>
      <c r="F220" s="87" t="str">
        <f t="shared" si="3"/>
        <v>-</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108">
        <v>0</v>
      </c>
      <c r="E223" s="108">
        <v>0</v>
      </c>
      <c r="F223" s="87" t="str">
        <f t="shared" si="3"/>
        <v>-</v>
      </c>
    </row>
    <row r="224" spans="1:6" s="21" customFormat="1" ht="12.75" customHeight="1" x14ac:dyDescent="0.2">
      <c r="A224" s="84" t="s">
        <v>499</v>
      </c>
      <c r="B224" s="107" t="s">
        <v>500</v>
      </c>
      <c r="C224" s="86" t="s">
        <v>499</v>
      </c>
      <c r="D224" s="108">
        <v>0</v>
      </c>
      <c r="E224" s="108">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108">
        <v>0</v>
      </c>
      <c r="E226" s="108">
        <v>0</v>
      </c>
      <c r="F226" s="87" t="str">
        <f t="shared" si="3"/>
        <v>-</v>
      </c>
    </row>
    <row r="227" spans="1:6" s="21" customFormat="1" ht="12.75" customHeight="1" x14ac:dyDescent="0.2">
      <c r="A227" s="84" t="s">
        <v>505</v>
      </c>
      <c r="B227" s="107" t="s">
        <v>506</v>
      </c>
      <c r="C227" s="86" t="s">
        <v>505</v>
      </c>
      <c r="D227" s="108">
        <v>0</v>
      </c>
      <c r="E227" s="108">
        <v>0</v>
      </c>
      <c r="F227" s="87" t="str">
        <f t="shared" si="3"/>
        <v>-</v>
      </c>
    </row>
    <row r="228" spans="1:6" s="21" customFormat="1" ht="12.75" customHeight="1" x14ac:dyDescent="0.2">
      <c r="A228" s="84" t="s">
        <v>507</v>
      </c>
      <c r="B228" s="85" t="s">
        <v>508</v>
      </c>
      <c r="C228" s="86" t="s">
        <v>507</v>
      </c>
      <c r="D228" s="108">
        <v>0</v>
      </c>
      <c r="E228" s="108">
        <v>0</v>
      </c>
      <c r="F228" s="87" t="str">
        <f t="shared" si="3"/>
        <v>-</v>
      </c>
    </row>
    <row r="229" spans="1:6" s="21" customFormat="1" ht="24" customHeight="1" x14ac:dyDescent="0.2">
      <c r="A229" s="84" t="s">
        <v>509</v>
      </c>
      <c r="B229" s="85" t="s">
        <v>510</v>
      </c>
      <c r="C229" s="86" t="s">
        <v>509</v>
      </c>
      <c r="D229" s="108">
        <v>0</v>
      </c>
      <c r="E229" s="108">
        <v>0</v>
      </c>
      <c r="F229" s="87" t="str">
        <f t="shared" si="3"/>
        <v>-</v>
      </c>
    </row>
    <row r="230" spans="1:6" s="21" customFormat="1" ht="24" customHeight="1" x14ac:dyDescent="0.2">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108">
        <v>0</v>
      </c>
      <c r="E232" s="108">
        <v>0</v>
      </c>
      <c r="F232" s="87" t="str">
        <f t="shared" si="3"/>
        <v>-</v>
      </c>
    </row>
    <row r="233" spans="1:6" s="21" customFormat="1" ht="12.75" customHeight="1" x14ac:dyDescent="0.2">
      <c r="A233" s="84" t="s">
        <v>517</v>
      </c>
      <c r="B233" s="85" t="s">
        <v>518</v>
      </c>
      <c r="C233" s="86" t="s">
        <v>517</v>
      </c>
      <c r="D233" s="108">
        <v>0</v>
      </c>
      <c r="E233" s="108">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108">
        <v>0</v>
      </c>
      <c r="E235" s="108">
        <v>0</v>
      </c>
      <c r="F235" s="87" t="str">
        <f t="shared" si="3"/>
        <v>-</v>
      </c>
    </row>
    <row r="236" spans="1:6" s="21" customFormat="1" ht="24" customHeight="1" x14ac:dyDescent="0.2">
      <c r="A236" s="84" t="s">
        <v>523</v>
      </c>
      <c r="B236" s="107" t="s">
        <v>524</v>
      </c>
      <c r="C236" s="86" t="s">
        <v>523</v>
      </c>
      <c r="D236" s="108">
        <v>0</v>
      </c>
      <c r="E236" s="108">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108">
        <v>0</v>
      </c>
      <c r="E238" s="108">
        <v>0</v>
      </c>
      <c r="F238" s="87" t="str">
        <f t="shared" si="3"/>
        <v>-</v>
      </c>
    </row>
    <row r="239" spans="1:6" s="21" customFormat="1" ht="12" customHeight="1" x14ac:dyDescent="0.2">
      <c r="A239" s="84" t="s">
        <v>529</v>
      </c>
      <c r="B239" s="107" t="s">
        <v>530</v>
      </c>
      <c r="C239" s="86" t="s">
        <v>529</v>
      </c>
      <c r="D239" s="108">
        <v>0</v>
      </c>
      <c r="E239" s="108">
        <v>0</v>
      </c>
      <c r="F239" s="87" t="str">
        <f t="shared" si="3"/>
        <v>-</v>
      </c>
    </row>
    <row r="240" spans="1:6" s="21" customFormat="1" ht="24" customHeight="1" x14ac:dyDescent="0.2">
      <c r="A240" s="84" t="s">
        <v>531</v>
      </c>
      <c r="B240" s="107" t="s">
        <v>532</v>
      </c>
      <c r="C240" s="86" t="s">
        <v>531</v>
      </c>
      <c r="D240" s="108">
        <v>0</v>
      </c>
      <c r="E240" s="108">
        <v>0</v>
      </c>
      <c r="F240" s="87" t="str">
        <f t="shared" si="3"/>
        <v>-</v>
      </c>
    </row>
    <row r="241" spans="1:6" s="21" customFormat="1" ht="24" customHeight="1" x14ac:dyDescent="0.2">
      <c r="A241" s="84" t="s">
        <v>533</v>
      </c>
      <c r="B241" s="107" t="s">
        <v>534</v>
      </c>
      <c r="C241" s="86" t="s">
        <v>533</v>
      </c>
      <c r="D241" s="108">
        <v>0</v>
      </c>
      <c r="E241" s="108">
        <v>0</v>
      </c>
      <c r="F241" s="87" t="str">
        <f t="shared" si="3"/>
        <v>-</v>
      </c>
    </row>
    <row r="242" spans="1:6" s="21" customFormat="1" ht="24" customHeight="1" x14ac:dyDescent="0.2">
      <c r="A242" s="110" t="s">
        <v>535</v>
      </c>
      <c r="B242" s="107" t="s">
        <v>536</v>
      </c>
      <c r="C242" s="111" t="s">
        <v>535</v>
      </c>
      <c r="D242" s="106">
        <f>SUM(D243:D245)</f>
        <v>0</v>
      </c>
      <c r="E242" s="106">
        <f>SUM(E243:E245)</f>
        <v>0</v>
      </c>
      <c r="F242" s="115" t="str">
        <f t="shared" si="3"/>
        <v>-</v>
      </c>
    </row>
    <row r="243" spans="1:6" s="21" customFormat="1" ht="12" customHeight="1" x14ac:dyDescent="0.2">
      <c r="A243" s="110" t="s">
        <v>537</v>
      </c>
      <c r="B243" s="107" t="s">
        <v>184</v>
      </c>
      <c r="C243" s="111" t="s">
        <v>537</v>
      </c>
      <c r="D243" s="112"/>
      <c r="E243" s="112">
        <v>0</v>
      </c>
      <c r="F243" s="113" t="str">
        <f t="shared" si="3"/>
        <v>-</v>
      </c>
    </row>
    <row r="244" spans="1:6" s="21" customFormat="1" ht="12" customHeight="1" x14ac:dyDescent="0.2">
      <c r="A244" s="110" t="s">
        <v>538</v>
      </c>
      <c r="B244" s="107" t="s">
        <v>186</v>
      </c>
      <c r="C244" s="111" t="s">
        <v>538</v>
      </c>
      <c r="D244" s="112"/>
      <c r="E244" s="112">
        <v>0</v>
      </c>
      <c r="F244" s="113" t="str">
        <f t="shared" si="3"/>
        <v>-</v>
      </c>
    </row>
    <row r="245" spans="1:6" s="21" customFormat="1" ht="12" customHeight="1" x14ac:dyDescent="0.2">
      <c r="A245" s="110" t="s">
        <v>539</v>
      </c>
      <c r="B245" s="107" t="s">
        <v>188</v>
      </c>
      <c r="C245" s="111" t="s">
        <v>539</v>
      </c>
      <c r="D245" s="112"/>
      <c r="E245" s="112">
        <v>0</v>
      </c>
      <c r="F245" s="113"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108">
        <v>0</v>
      </c>
      <c r="E247" s="108">
        <v>0</v>
      </c>
      <c r="F247" s="87" t="str">
        <f t="shared" si="3"/>
        <v>-</v>
      </c>
    </row>
    <row r="248" spans="1:6" s="21" customFormat="1" ht="12.75" customHeight="1" x14ac:dyDescent="0.2">
      <c r="A248" s="84" t="s">
        <v>544</v>
      </c>
      <c r="B248" s="85" t="s">
        <v>545</v>
      </c>
      <c r="C248" s="86" t="s">
        <v>544</v>
      </c>
      <c r="D248" s="108">
        <v>0</v>
      </c>
      <c r="E248" s="108">
        <v>0</v>
      </c>
      <c r="F248" s="87" t="str">
        <f t="shared" si="3"/>
        <v>-</v>
      </c>
    </row>
    <row r="249" spans="1:6" s="21" customFormat="1" ht="12.75" customHeight="1" x14ac:dyDescent="0.2">
      <c r="A249" s="84" t="s">
        <v>546</v>
      </c>
      <c r="B249" s="85" t="s">
        <v>547</v>
      </c>
      <c r="C249" s="86" t="s">
        <v>546</v>
      </c>
      <c r="D249" s="108">
        <v>0</v>
      </c>
      <c r="E249" s="108">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108">
        <v>0</v>
      </c>
      <c r="E251" s="108">
        <v>0</v>
      </c>
      <c r="F251" s="87" t="str">
        <f t="shared" si="3"/>
        <v>-</v>
      </c>
    </row>
    <row r="252" spans="1:6" s="21" customFormat="1" ht="24" customHeight="1" x14ac:dyDescent="0.2">
      <c r="A252" s="84" t="s">
        <v>552</v>
      </c>
      <c r="B252" s="85" t="s">
        <v>553</v>
      </c>
      <c r="C252" s="86" t="s">
        <v>552</v>
      </c>
      <c r="D252" s="108">
        <v>0</v>
      </c>
      <c r="E252" s="108">
        <v>0</v>
      </c>
      <c r="F252" s="87" t="str">
        <f t="shared" si="3"/>
        <v>-</v>
      </c>
    </row>
    <row r="253" spans="1:6" s="21" customFormat="1" ht="24" customHeight="1" x14ac:dyDescent="0.2">
      <c r="A253" s="84" t="s">
        <v>554</v>
      </c>
      <c r="B253" s="85" t="s">
        <v>555</v>
      </c>
      <c r="C253" s="86" t="s">
        <v>554</v>
      </c>
      <c r="D253" s="108">
        <v>0</v>
      </c>
      <c r="E253" s="108">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108">
        <v>0</v>
      </c>
      <c r="E255" s="108">
        <v>0</v>
      </c>
      <c r="F255" s="87" t="str">
        <f t="shared" si="3"/>
        <v>-</v>
      </c>
    </row>
    <row r="256" spans="1:6" s="21" customFormat="1" ht="12.75" customHeight="1" x14ac:dyDescent="0.2">
      <c r="A256" s="84" t="s">
        <v>559</v>
      </c>
      <c r="B256" s="85" t="s">
        <v>206</v>
      </c>
      <c r="C256" s="86" t="s">
        <v>559</v>
      </c>
      <c r="D256" s="108">
        <v>0</v>
      </c>
      <c r="E256" s="108">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210</v>
      </c>
      <c r="C258" s="86" t="s">
        <v>562</v>
      </c>
      <c r="D258" s="108">
        <v>0</v>
      </c>
      <c r="E258" s="108">
        <v>0</v>
      </c>
      <c r="F258" s="87" t="str">
        <f t="shared" si="3"/>
        <v>-</v>
      </c>
    </row>
    <row r="259" spans="1:6" s="21" customFormat="1" ht="12.75" customHeight="1" x14ac:dyDescent="0.2">
      <c r="A259" s="84" t="s">
        <v>563</v>
      </c>
      <c r="B259" s="85" t="s">
        <v>212</v>
      </c>
      <c r="C259" s="86" t="s">
        <v>563</v>
      </c>
      <c r="D259" s="108">
        <v>0</v>
      </c>
      <c r="E259" s="108">
        <v>0</v>
      </c>
      <c r="F259" s="87" t="str">
        <f t="shared" si="3"/>
        <v>-</v>
      </c>
    </row>
    <row r="260" spans="1:6" s="21" customFormat="1" ht="24" customHeight="1" x14ac:dyDescent="0.2">
      <c r="A260" s="84" t="s">
        <v>564</v>
      </c>
      <c r="B260" s="85" t="s">
        <v>214</v>
      </c>
      <c r="C260" s="86" t="s">
        <v>564</v>
      </c>
      <c r="D260" s="108">
        <v>0</v>
      </c>
      <c r="E260" s="108">
        <v>0</v>
      </c>
      <c r="F260" s="87" t="str">
        <f t="shared" si="3"/>
        <v>-</v>
      </c>
    </row>
    <row r="261" spans="1:6" s="21" customFormat="1" ht="24" customHeight="1" x14ac:dyDescent="0.2">
      <c r="A261" s="84" t="s">
        <v>565</v>
      </c>
      <c r="B261" s="85" t="s">
        <v>216</v>
      </c>
      <c r="C261" s="86" t="s">
        <v>565</v>
      </c>
      <c r="D261" s="108">
        <v>0</v>
      </c>
      <c r="E261" s="108">
        <v>0</v>
      </c>
      <c r="F261" s="87" t="str">
        <f t="shared" si="3"/>
        <v>-</v>
      </c>
    </row>
    <row r="262" spans="1:6" s="21" customFormat="1" ht="24" customHeight="1" x14ac:dyDescent="0.2">
      <c r="A262" s="84" t="s">
        <v>566</v>
      </c>
      <c r="B262" s="85" t="s">
        <v>567</v>
      </c>
      <c r="C262" s="86" t="s">
        <v>566</v>
      </c>
      <c r="D262" s="106">
        <f>D263+D269</f>
        <v>0</v>
      </c>
      <c r="E262" s="106">
        <f>E263+E269</f>
        <v>0</v>
      </c>
      <c r="F262" s="87" t="str">
        <f t="shared" ref="F262:F306" si="4">IF(D262&lt;&gt;0,IF(E262/D262&gt;=100,"&gt;&gt;100",E262/D262*100),"-")</f>
        <v>-</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108">
        <v>0</v>
      </c>
      <c r="E264" s="108">
        <v>0</v>
      </c>
      <c r="F264" s="87" t="str">
        <f t="shared" si="4"/>
        <v>-</v>
      </c>
    </row>
    <row r="265" spans="1:6" s="21" customFormat="1" ht="24" customHeight="1" x14ac:dyDescent="0.2">
      <c r="A265" s="84" t="s">
        <v>572</v>
      </c>
      <c r="B265" s="85" t="s">
        <v>573</v>
      </c>
      <c r="C265" s="86" t="s">
        <v>572</v>
      </c>
      <c r="D265" s="108">
        <v>0</v>
      </c>
      <c r="E265" s="108">
        <v>0</v>
      </c>
      <c r="F265" s="87" t="str">
        <f t="shared" si="4"/>
        <v>-</v>
      </c>
    </row>
    <row r="266" spans="1:6" s="21" customFormat="1" ht="24" customHeight="1" x14ac:dyDescent="0.2">
      <c r="A266" s="84" t="s">
        <v>574</v>
      </c>
      <c r="B266" s="85" t="s">
        <v>575</v>
      </c>
      <c r="C266" s="86" t="s">
        <v>574</v>
      </c>
      <c r="D266" s="108">
        <v>0</v>
      </c>
      <c r="E266" s="108">
        <v>0</v>
      </c>
      <c r="F266" s="87" t="str">
        <f t="shared" si="4"/>
        <v>-</v>
      </c>
    </row>
    <row r="267" spans="1:6" s="21" customFormat="1" ht="24" customHeight="1" x14ac:dyDescent="0.2">
      <c r="A267" s="84" t="s">
        <v>576</v>
      </c>
      <c r="B267" s="85" t="s">
        <v>577</v>
      </c>
      <c r="C267" s="86" t="s">
        <v>576</v>
      </c>
      <c r="D267" s="108">
        <v>0</v>
      </c>
      <c r="E267" s="108">
        <v>0</v>
      </c>
      <c r="F267" s="87" t="str">
        <f t="shared" si="4"/>
        <v>-</v>
      </c>
    </row>
    <row r="268" spans="1:6" s="21" customFormat="1" ht="12.75" customHeight="1" x14ac:dyDescent="0.2">
      <c r="A268" s="84" t="s">
        <v>578</v>
      </c>
      <c r="B268" s="107" t="s">
        <v>579</v>
      </c>
      <c r="C268" s="86" t="s">
        <v>578</v>
      </c>
      <c r="D268" s="108">
        <v>0</v>
      </c>
      <c r="E268" s="108">
        <v>0</v>
      </c>
      <c r="F268" s="87" t="str">
        <f t="shared" si="4"/>
        <v>-</v>
      </c>
    </row>
    <row r="269" spans="1:6" s="21" customFormat="1" ht="12.75" customHeight="1" x14ac:dyDescent="0.2">
      <c r="A269" s="84" t="s">
        <v>580</v>
      </c>
      <c r="B269" s="114" t="s">
        <v>581</v>
      </c>
      <c r="C269" s="86" t="s">
        <v>580</v>
      </c>
      <c r="D269" s="106">
        <f>SUM(D270:D272)</f>
        <v>0</v>
      </c>
      <c r="E269" s="106">
        <f>SUM(E270:E272)</f>
        <v>0</v>
      </c>
      <c r="F269" s="87" t="str">
        <f t="shared" si="4"/>
        <v>-</v>
      </c>
    </row>
    <row r="270" spans="1:6" s="21" customFormat="1" ht="12.75" customHeight="1" x14ac:dyDescent="0.2">
      <c r="A270" s="84" t="s">
        <v>582</v>
      </c>
      <c r="B270" s="107" t="s">
        <v>583</v>
      </c>
      <c r="C270" s="86" t="s">
        <v>582</v>
      </c>
      <c r="D270" s="108">
        <v>0</v>
      </c>
      <c r="E270" s="108">
        <v>0</v>
      </c>
      <c r="F270" s="87" t="str">
        <f t="shared" si="4"/>
        <v>-</v>
      </c>
    </row>
    <row r="271" spans="1:6" s="21" customFormat="1" ht="12.75" customHeight="1" x14ac:dyDescent="0.2">
      <c r="A271" s="84" t="s">
        <v>584</v>
      </c>
      <c r="B271" s="107" t="s">
        <v>585</v>
      </c>
      <c r="C271" s="86" t="s">
        <v>584</v>
      </c>
      <c r="D271" s="108">
        <v>0</v>
      </c>
      <c r="E271" s="108">
        <v>0</v>
      </c>
      <c r="F271" s="87" t="str">
        <f t="shared" si="4"/>
        <v>-</v>
      </c>
    </row>
    <row r="272" spans="1:6" s="21" customFormat="1" ht="12.75" customHeight="1" x14ac:dyDescent="0.2">
      <c r="A272" s="84" t="s">
        <v>586</v>
      </c>
      <c r="B272" s="107" t="s">
        <v>587</v>
      </c>
      <c r="C272" s="86" t="s">
        <v>586</v>
      </c>
      <c r="D272" s="108">
        <v>0</v>
      </c>
      <c r="E272" s="108">
        <v>0</v>
      </c>
      <c r="F272" s="87" t="str">
        <f t="shared" si="4"/>
        <v>-</v>
      </c>
    </row>
    <row r="273" spans="1:6" s="21" customFormat="1" ht="24" customHeight="1" x14ac:dyDescent="0.2">
      <c r="A273" s="84" t="s">
        <v>588</v>
      </c>
      <c r="B273" s="107" t="s">
        <v>589</v>
      </c>
      <c r="C273" s="86" t="s">
        <v>588</v>
      </c>
      <c r="D273" s="106">
        <f>D274+D278+D283+D289</f>
        <v>218.53</v>
      </c>
      <c r="E273" s="106">
        <f>E274+E278+E283+E289</f>
        <v>106.62</v>
      </c>
      <c r="F273" s="87">
        <f t="shared" si="4"/>
        <v>48.7896398663799</v>
      </c>
    </row>
    <row r="274" spans="1:6" s="21" customFormat="1" ht="12.75" customHeight="1" x14ac:dyDescent="0.2">
      <c r="A274" s="84" t="s">
        <v>590</v>
      </c>
      <c r="B274" s="85" t="s">
        <v>591</v>
      </c>
      <c r="C274" s="86" t="s">
        <v>590</v>
      </c>
      <c r="D274" s="106">
        <f>SUM(D275:D277)</f>
        <v>218.53</v>
      </c>
      <c r="E274" s="106">
        <f>SUM(E275:E277)</f>
        <v>106.62</v>
      </c>
      <c r="F274" s="87">
        <f t="shared" si="4"/>
        <v>48.7896398663799</v>
      </c>
    </row>
    <row r="275" spans="1:6" s="21" customFormat="1" ht="12.75" customHeight="1" x14ac:dyDescent="0.2">
      <c r="A275" s="84" t="s">
        <v>592</v>
      </c>
      <c r="B275" s="85" t="s">
        <v>593</v>
      </c>
      <c r="C275" s="86" t="s">
        <v>592</v>
      </c>
      <c r="D275" s="108">
        <v>0</v>
      </c>
      <c r="E275" s="108">
        <v>0</v>
      </c>
      <c r="F275" s="87" t="str">
        <f t="shared" si="4"/>
        <v>-</v>
      </c>
    </row>
    <row r="276" spans="1:6" s="21" customFormat="1" ht="12.75" customHeight="1" x14ac:dyDescent="0.2">
      <c r="A276" s="84" t="s">
        <v>594</v>
      </c>
      <c r="B276" s="85" t="s">
        <v>595</v>
      </c>
      <c r="C276" s="86" t="s">
        <v>594</v>
      </c>
      <c r="D276" s="108">
        <v>218.53</v>
      </c>
      <c r="E276" s="108">
        <v>106.62</v>
      </c>
      <c r="F276" s="87">
        <f t="shared" si="4"/>
        <v>48.7896398663799</v>
      </c>
    </row>
    <row r="277" spans="1:6" s="21" customFormat="1" ht="12.75" customHeight="1" x14ac:dyDescent="0.2">
      <c r="A277" s="84" t="s">
        <v>596</v>
      </c>
      <c r="B277" s="85" t="s">
        <v>597</v>
      </c>
      <c r="C277" s="86" t="s">
        <v>596</v>
      </c>
      <c r="D277" s="108">
        <v>0</v>
      </c>
      <c r="E277" s="108">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108">
        <v>0</v>
      </c>
      <c r="E279" s="108">
        <v>0</v>
      </c>
      <c r="F279" s="87" t="str">
        <f t="shared" si="4"/>
        <v>-</v>
      </c>
    </row>
    <row r="280" spans="1:6" s="21" customFormat="1" ht="12.75" customHeight="1" x14ac:dyDescent="0.2">
      <c r="A280" s="84" t="s">
        <v>602</v>
      </c>
      <c r="B280" s="85" t="s">
        <v>603</v>
      </c>
      <c r="C280" s="86" t="s">
        <v>602</v>
      </c>
      <c r="D280" s="108">
        <v>0</v>
      </c>
      <c r="E280" s="108">
        <v>0</v>
      </c>
      <c r="F280" s="87" t="str">
        <f t="shared" si="4"/>
        <v>-</v>
      </c>
    </row>
    <row r="281" spans="1:6" s="21" customFormat="1" ht="12.75" customHeight="1" x14ac:dyDescent="0.2">
      <c r="A281" s="84" t="s">
        <v>604</v>
      </c>
      <c r="B281" s="85" t="s">
        <v>605</v>
      </c>
      <c r="C281" s="86" t="s">
        <v>604</v>
      </c>
      <c r="D281" s="108">
        <v>0</v>
      </c>
      <c r="E281" s="108">
        <v>0</v>
      </c>
      <c r="F281" s="87" t="str">
        <f t="shared" si="4"/>
        <v>-</v>
      </c>
    </row>
    <row r="282" spans="1:6" s="21" customFormat="1" ht="24" customHeight="1" x14ac:dyDescent="0.2">
      <c r="A282" s="84" t="s">
        <v>606</v>
      </c>
      <c r="B282" s="85" t="s">
        <v>607</v>
      </c>
      <c r="C282" s="86" t="s">
        <v>606</v>
      </c>
      <c r="D282" s="108">
        <v>0</v>
      </c>
      <c r="E282" s="108">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108">
        <v>0</v>
      </c>
      <c r="E284" s="108">
        <v>0</v>
      </c>
      <c r="F284" s="87" t="str">
        <f t="shared" si="4"/>
        <v>-</v>
      </c>
    </row>
    <row r="285" spans="1:6" s="21" customFormat="1" ht="12.75" customHeight="1" x14ac:dyDescent="0.2">
      <c r="A285" s="84" t="s">
        <v>612</v>
      </c>
      <c r="B285" s="85" t="s">
        <v>613</v>
      </c>
      <c r="C285" s="86" t="s">
        <v>612</v>
      </c>
      <c r="D285" s="108">
        <v>0</v>
      </c>
      <c r="E285" s="108">
        <v>0</v>
      </c>
      <c r="F285" s="87" t="str">
        <f t="shared" si="4"/>
        <v>-</v>
      </c>
    </row>
    <row r="286" spans="1:6" s="21" customFormat="1" ht="12.75" customHeight="1" x14ac:dyDescent="0.2">
      <c r="A286" s="84" t="s">
        <v>614</v>
      </c>
      <c r="B286" s="85" t="s">
        <v>615</v>
      </c>
      <c r="C286" s="86" t="s">
        <v>614</v>
      </c>
      <c r="D286" s="108">
        <v>0</v>
      </c>
      <c r="E286" s="108">
        <v>0</v>
      </c>
      <c r="F286" s="87" t="str">
        <f t="shared" si="4"/>
        <v>-</v>
      </c>
    </row>
    <row r="287" spans="1:6" s="21" customFormat="1" ht="12.75" customHeight="1" x14ac:dyDescent="0.2">
      <c r="A287" s="84" t="s">
        <v>616</v>
      </c>
      <c r="B287" s="85" t="s">
        <v>617</v>
      </c>
      <c r="C287" s="86" t="s">
        <v>616</v>
      </c>
      <c r="D287" s="108">
        <v>0</v>
      </c>
      <c r="E287" s="108">
        <v>0</v>
      </c>
      <c r="F287" s="87" t="str">
        <f t="shared" si="4"/>
        <v>-</v>
      </c>
    </row>
    <row r="288" spans="1:6" s="21" customFormat="1" ht="12.75" customHeight="1" x14ac:dyDescent="0.2">
      <c r="A288" s="84" t="s">
        <v>618</v>
      </c>
      <c r="B288" s="85" t="s">
        <v>354</v>
      </c>
      <c r="C288" s="86" t="s">
        <v>618</v>
      </c>
      <c r="D288" s="108">
        <v>0</v>
      </c>
      <c r="E288" s="108">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108">
        <v>0</v>
      </c>
      <c r="E290" s="108">
        <v>0</v>
      </c>
      <c r="F290" s="87" t="str">
        <f t="shared" si="4"/>
        <v>-</v>
      </c>
    </row>
    <row r="291" spans="1:6" s="21" customFormat="1" ht="24" customHeight="1" x14ac:dyDescent="0.2">
      <c r="A291" s="84" t="s">
        <v>623</v>
      </c>
      <c r="B291" s="107" t="s">
        <v>624</v>
      </c>
      <c r="C291" s="86" t="s">
        <v>623</v>
      </c>
      <c r="D291" s="108">
        <v>0</v>
      </c>
      <c r="E291" s="108">
        <v>0</v>
      </c>
      <c r="F291" s="87" t="str">
        <f t="shared" si="4"/>
        <v>-</v>
      </c>
    </row>
    <row r="292" spans="1:6" s="21" customFormat="1" ht="12.75" customHeight="1" x14ac:dyDescent="0.2">
      <c r="A292" s="84" t="s">
        <v>625</v>
      </c>
      <c r="B292" s="107" t="s">
        <v>626</v>
      </c>
      <c r="C292" s="86" t="s">
        <v>625</v>
      </c>
      <c r="D292" s="108">
        <v>0</v>
      </c>
      <c r="E292" s="108">
        <v>0</v>
      </c>
      <c r="F292" s="87" t="str">
        <f t="shared" si="4"/>
        <v>-</v>
      </c>
    </row>
    <row r="293" spans="1:6" s="21" customFormat="1" ht="12.75" customHeight="1" x14ac:dyDescent="0.2">
      <c r="A293" s="84" t="s">
        <v>627</v>
      </c>
      <c r="B293" s="107" t="s">
        <v>628</v>
      </c>
      <c r="C293" s="86" t="s">
        <v>627</v>
      </c>
      <c r="D293" s="108">
        <v>0</v>
      </c>
      <c r="E293" s="108">
        <v>0</v>
      </c>
      <c r="F293" s="87" t="str">
        <f t="shared" si="4"/>
        <v>-</v>
      </c>
    </row>
    <row r="294" spans="1:6" s="21" customFormat="1" ht="24" customHeight="1" x14ac:dyDescent="0.2">
      <c r="A294" s="84" t="s">
        <v>629</v>
      </c>
      <c r="B294" s="107" t="s">
        <v>630</v>
      </c>
      <c r="C294" s="86" t="s">
        <v>629</v>
      </c>
      <c r="D294" s="108">
        <v>0</v>
      </c>
      <c r="E294" s="108">
        <v>0</v>
      </c>
      <c r="F294" s="87" t="str">
        <f t="shared" si="4"/>
        <v>-</v>
      </c>
    </row>
    <row r="295" spans="1:6" s="21" customFormat="1" ht="12.75" customHeight="1" x14ac:dyDescent="0.2">
      <c r="A295" s="84"/>
      <c r="B295" s="85" t="s">
        <v>631</v>
      </c>
      <c r="C295" s="86" t="s">
        <v>632</v>
      </c>
      <c r="D295" s="108">
        <v>0</v>
      </c>
      <c r="E295" s="108">
        <v>0</v>
      </c>
      <c r="F295" s="87" t="str">
        <f t="shared" si="4"/>
        <v>-</v>
      </c>
    </row>
    <row r="296" spans="1:6" s="21" customFormat="1" ht="12.75" customHeight="1" x14ac:dyDescent="0.2">
      <c r="A296" s="84"/>
      <c r="B296" s="85" t="s">
        <v>633</v>
      </c>
      <c r="C296" s="86" t="s">
        <v>634</v>
      </c>
      <c r="D296" s="108">
        <v>0</v>
      </c>
      <c r="E296" s="108">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821172.03</v>
      </c>
      <c r="E299" s="106">
        <f>E152-E297+E298</f>
        <v>940315.13</v>
      </c>
      <c r="F299" s="87">
        <f t="shared" si="4"/>
        <v>114.5089086875012</v>
      </c>
    </row>
    <row r="300" spans="1:6" s="21" customFormat="1" ht="12.75" customHeight="1" x14ac:dyDescent="0.2">
      <c r="A300" s="84"/>
      <c r="B300" s="85" t="s">
        <v>641</v>
      </c>
      <c r="C300" s="86" t="s">
        <v>642</v>
      </c>
      <c r="D300" s="106">
        <f>IF(D6&gt;=D299,D6-D299,0)</f>
        <v>9536.7800000000279</v>
      </c>
      <c r="E300" s="106">
        <f>IF(E6&gt;=E299,E6-E299,0)</f>
        <v>0</v>
      </c>
      <c r="F300" s="87">
        <f t="shared" si="4"/>
        <v>0</v>
      </c>
    </row>
    <row r="301" spans="1:6" s="21" customFormat="1" ht="12.75" customHeight="1" x14ac:dyDescent="0.2">
      <c r="A301" s="84"/>
      <c r="B301" s="85" t="s">
        <v>643</v>
      </c>
      <c r="C301" s="86" t="s">
        <v>644</v>
      </c>
      <c r="D301" s="106">
        <f>IF(D299&gt;=D6,D299-D6,0)</f>
        <v>0</v>
      </c>
      <c r="E301" s="106">
        <f>IF(E299&gt;=E6,E299-E6,0)</f>
        <v>28863.529999999912</v>
      </c>
      <c r="F301" s="87" t="str">
        <f t="shared" si="4"/>
        <v>-</v>
      </c>
    </row>
    <row r="302" spans="1:6" s="21" customFormat="1" ht="12.75" customHeight="1" x14ac:dyDescent="0.2">
      <c r="A302" s="84" t="s">
        <v>645</v>
      </c>
      <c r="B302" s="85" t="s">
        <v>646</v>
      </c>
      <c r="C302" s="86" t="s">
        <v>645</v>
      </c>
      <c r="D302" s="108">
        <v>1999.49</v>
      </c>
      <c r="E302" s="108">
        <v>0</v>
      </c>
      <c r="F302" s="87">
        <f t="shared" si="4"/>
        <v>0</v>
      </c>
    </row>
    <row r="303" spans="1:6" s="21" customFormat="1" ht="12.75" customHeight="1" x14ac:dyDescent="0.2">
      <c r="A303" s="84" t="s">
        <v>647</v>
      </c>
      <c r="B303" s="85" t="s">
        <v>648</v>
      </c>
      <c r="C303" s="86" t="s">
        <v>647</v>
      </c>
      <c r="D303" s="108">
        <v>0</v>
      </c>
      <c r="E303" s="108">
        <v>147.6</v>
      </c>
      <c r="F303" s="87" t="str">
        <f t="shared" si="4"/>
        <v>-</v>
      </c>
    </row>
    <row r="304" spans="1:6" s="21" customFormat="1" ht="12.75" customHeight="1" x14ac:dyDescent="0.2">
      <c r="A304" s="84" t="s">
        <v>649</v>
      </c>
      <c r="B304" s="85" t="s">
        <v>650</v>
      </c>
      <c r="C304" s="86" t="s">
        <v>649</v>
      </c>
      <c r="D304" s="108">
        <v>6516.34</v>
      </c>
      <c r="E304" s="108">
        <v>56780.55</v>
      </c>
      <c r="F304" s="87">
        <f t="shared" si="4"/>
        <v>871.35646697379207</v>
      </c>
    </row>
    <row r="305" spans="1:6" s="21" customFormat="1" ht="12" customHeight="1" x14ac:dyDescent="0.2">
      <c r="A305" s="84" t="s">
        <v>651</v>
      </c>
      <c r="B305" s="85" t="s">
        <v>652</v>
      </c>
      <c r="C305" s="86" t="s">
        <v>651</v>
      </c>
      <c r="D305" s="108">
        <v>0</v>
      </c>
      <c r="E305" s="108">
        <v>0</v>
      </c>
      <c r="F305" s="87" t="str">
        <f t="shared" si="4"/>
        <v>-</v>
      </c>
    </row>
    <row r="306" spans="1:6" s="21" customFormat="1" ht="12.75" customHeight="1" x14ac:dyDescent="0.2">
      <c r="A306" s="116" t="s">
        <v>653</v>
      </c>
      <c r="B306" s="117" t="s">
        <v>654</v>
      </c>
      <c r="C306" s="118" t="s">
        <v>653</v>
      </c>
      <c r="D306" s="119">
        <v>0</v>
      </c>
      <c r="E306" s="119">
        <v>0</v>
      </c>
      <c r="F306" s="120" t="str">
        <f t="shared" si="4"/>
        <v>-</v>
      </c>
    </row>
    <row r="307" spans="1:6" s="151" customFormat="1" ht="20.100000000000001" customHeight="1" x14ac:dyDescent="0.2">
      <c r="A307" s="335" t="s">
        <v>655</v>
      </c>
      <c r="B307" s="336"/>
      <c r="C307" s="102"/>
      <c r="D307" s="121"/>
      <c r="E307" s="121"/>
      <c r="F307" s="105"/>
    </row>
    <row r="308" spans="1:6" s="21" customFormat="1" ht="12.75" customHeight="1" x14ac:dyDescent="0.2">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108">
        <v>0</v>
      </c>
      <c r="E311" s="108">
        <v>0</v>
      </c>
      <c r="F311" s="87" t="str">
        <f t="shared" si="5"/>
        <v>-</v>
      </c>
    </row>
    <row r="312" spans="1:6" s="21" customFormat="1" ht="12.75" customHeight="1" x14ac:dyDescent="0.2">
      <c r="A312" s="84" t="s">
        <v>664</v>
      </c>
      <c r="B312" s="85" t="s">
        <v>665</v>
      </c>
      <c r="C312" s="86" t="s">
        <v>664</v>
      </c>
      <c r="D312" s="108">
        <v>0</v>
      </c>
      <c r="E312" s="108">
        <v>0</v>
      </c>
      <c r="F312" s="87" t="str">
        <f t="shared" si="5"/>
        <v>-</v>
      </c>
    </row>
    <row r="313" spans="1:6" s="21" customFormat="1" ht="12.75" customHeight="1" x14ac:dyDescent="0.2">
      <c r="A313" s="84" t="s">
        <v>666</v>
      </c>
      <c r="B313" s="85" t="s">
        <v>667</v>
      </c>
      <c r="C313" s="86" t="s">
        <v>666</v>
      </c>
      <c r="D313" s="108">
        <v>0</v>
      </c>
      <c r="E313" s="108">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108">
        <v>0</v>
      </c>
      <c r="E315" s="108">
        <v>0</v>
      </c>
      <c r="F315" s="87" t="str">
        <f t="shared" si="5"/>
        <v>-</v>
      </c>
    </row>
    <row r="316" spans="1:6" s="21" customFormat="1" ht="12.75" customHeight="1" x14ac:dyDescent="0.2">
      <c r="A316" s="84" t="s">
        <v>672</v>
      </c>
      <c r="B316" s="85" t="s">
        <v>673</v>
      </c>
      <c r="C316" s="86" t="s">
        <v>672</v>
      </c>
      <c r="D316" s="108">
        <v>0</v>
      </c>
      <c r="E316" s="108">
        <v>0</v>
      </c>
      <c r="F316" s="87" t="str">
        <f t="shared" si="5"/>
        <v>-</v>
      </c>
    </row>
    <row r="317" spans="1:6" s="21" customFormat="1" ht="12.75" customHeight="1" x14ac:dyDescent="0.2">
      <c r="A317" s="84" t="s">
        <v>674</v>
      </c>
      <c r="B317" s="85" t="s">
        <v>675</v>
      </c>
      <c r="C317" s="86" t="s">
        <v>674</v>
      </c>
      <c r="D317" s="108">
        <v>0</v>
      </c>
      <c r="E317" s="108">
        <v>0</v>
      </c>
      <c r="F317" s="87" t="str">
        <f t="shared" si="5"/>
        <v>-</v>
      </c>
    </row>
    <row r="318" spans="1:6" s="21" customFormat="1" ht="12.75" customHeight="1" x14ac:dyDescent="0.2">
      <c r="A318" s="84" t="s">
        <v>676</v>
      </c>
      <c r="B318" s="85" t="s">
        <v>677</v>
      </c>
      <c r="C318" s="86" t="s">
        <v>676</v>
      </c>
      <c r="D318" s="108">
        <v>0</v>
      </c>
      <c r="E318" s="108">
        <v>0</v>
      </c>
      <c r="F318" s="87" t="str">
        <f t="shared" si="5"/>
        <v>-</v>
      </c>
    </row>
    <row r="319" spans="1:6" s="21" customFormat="1" ht="12.75" customHeight="1" x14ac:dyDescent="0.2">
      <c r="A319" s="84" t="s">
        <v>678</v>
      </c>
      <c r="B319" s="85" t="s">
        <v>679</v>
      </c>
      <c r="C319" s="86" t="s">
        <v>678</v>
      </c>
      <c r="D319" s="108">
        <v>0</v>
      </c>
      <c r="E319" s="108">
        <v>0</v>
      </c>
      <c r="F319" s="87" t="str">
        <f t="shared" si="5"/>
        <v>-</v>
      </c>
    </row>
    <row r="320" spans="1:6" s="21" customFormat="1" ht="12.75" customHeight="1" x14ac:dyDescent="0.2">
      <c r="A320" s="84" t="s">
        <v>680</v>
      </c>
      <c r="B320" s="85" t="s">
        <v>681</v>
      </c>
      <c r="C320" s="86" t="s">
        <v>680</v>
      </c>
      <c r="D320" s="108">
        <v>0</v>
      </c>
      <c r="E320" s="108">
        <v>0</v>
      </c>
      <c r="F320" s="87" t="str">
        <f t="shared" si="5"/>
        <v>-</v>
      </c>
    </row>
    <row r="321" spans="1:6" s="21" customFormat="1" ht="24" customHeight="1" x14ac:dyDescent="0.2">
      <c r="A321" s="84" t="s">
        <v>682</v>
      </c>
      <c r="B321" s="109" t="s">
        <v>683</v>
      </c>
      <c r="C321" s="86" t="s">
        <v>682</v>
      </c>
      <c r="D321" s="106">
        <f>D322+D327+D336+D341+D346+D349</f>
        <v>0</v>
      </c>
      <c r="E321" s="106">
        <f>E322+E327+E336+E341+E346+E349</f>
        <v>0</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108">
        <v>0</v>
      </c>
      <c r="E323" s="108">
        <v>0</v>
      </c>
      <c r="F323" s="87" t="str">
        <f t="shared" si="5"/>
        <v>-</v>
      </c>
    </row>
    <row r="324" spans="1:6" s="21" customFormat="1" ht="12.75" customHeight="1" x14ac:dyDescent="0.2">
      <c r="A324" s="84" t="s">
        <v>688</v>
      </c>
      <c r="B324" s="85" t="s">
        <v>689</v>
      </c>
      <c r="C324" s="86" t="s">
        <v>688</v>
      </c>
      <c r="D324" s="108">
        <v>0</v>
      </c>
      <c r="E324" s="108">
        <v>0</v>
      </c>
      <c r="F324" s="87" t="str">
        <f t="shared" si="5"/>
        <v>-</v>
      </c>
    </row>
    <row r="325" spans="1:6" s="21" customFormat="1" ht="12.75" customHeight="1" x14ac:dyDescent="0.2">
      <c r="A325" s="84" t="s">
        <v>690</v>
      </c>
      <c r="B325" s="85" t="s">
        <v>691</v>
      </c>
      <c r="C325" s="86" t="s">
        <v>690</v>
      </c>
      <c r="D325" s="108">
        <v>0</v>
      </c>
      <c r="E325" s="108">
        <v>0</v>
      </c>
      <c r="F325" s="87" t="str">
        <f t="shared" si="5"/>
        <v>-</v>
      </c>
    </row>
    <row r="326" spans="1:6" s="21" customFormat="1" ht="12.75" customHeight="1" x14ac:dyDescent="0.2">
      <c r="A326" s="84" t="s">
        <v>692</v>
      </c>
      <c r="B326" s="85" t="s">
        <v>693</v>
      </c>
      <c r="C326" s="86" t="s">
        <v>692</v>
      </c>
      <c r="D326" s="108">
        <v>0</v>
      </c>
      <c r="E326" s="108">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108">
        <v>0</v>
      </c>
      <c r="E328" s="108">
        <v>0</v>
      </c>
      <c r="F328" s="87" t="str">
        <f t="shared" si="5"/>
        <v>-</v>
      </c>
    </row>
    <row r="329" spans="1:6" s="21" customFormat="1" ht="12.75" customHeight="1" x14ac:dyDescent="0.2">
      <c r="A329" s="84" t="s">
        <v>698</v>
      </c>
      <c r="B329" s="85" t="s">
        <v>699</v>
      </c>
      <c r="C329" s="86" t="s">
        <v>698</v>
      </c>
      <c r="D329" s="108">
        <v>0</v>
      </c>
      <c r="E329" s="108">
        <v>0</v>
      </c>
      <c r="F329" s="87" t="str">
        <f t="shared" si="5"/>
        <v>-</v>
      </c>
    </row>
    <row r="330" spans="1:6" s="21" customFormat="1" ht="12.75" customHeight="1" x14ac:dyDescent="0.2">
      <c r="A330" s="84" t="s">
        <v>700</v>
      </c>
      <c r="B330" s="85" t="s">
        <v>701</v>
      </c>
      <c r="C330" s="86" t="s">
        <v>700</v>
      </c>
      <c r="D330" s="108">
        <v>0</v>
      </c>
      <c r="E330" s="108">
        <v>0</v>
      </c>
      <c r="F330" s="87" t="str">
        <f t="shared" si="5"/>
        <v>-</v>
      </c>
    </row>
    <row r="331" spans="1:6" s="21" customFormat="1" ht="12.75" customHeight="1" x14ac:dyDescent="0.2">
      <c r="A331" s="84" t="s">
        <v>702</v>
      </c>
      <c r="B331" s="85" t="s">
        <v>703</v>
      </c>
      <c r="C331" s="86" t="s">
        <v>702</v>
      </c>
      <c r="D331" s="108">
        <v>0</v>
      </c>
      <c r="E331" s="108">
        <v>0</v>
      </c>
      <c r="F331" s="87" t="str">
        <f t="shared" si="5"/>
        <v>-</v>
      </c>
    </row>
    <row r="332" spans="1:6" s="21" customFormat="1" ht="12.75" customHeight="1" x14ac:dyDescent="0.2">
      <c r="A332" s="110" t="s">
        <v>704</v>
      </c>
      <c r="B332" s="107" t="s">
        <v>705</v>
      </c>
      <c r="C332" s="111" t="s">
        <v>704</v>
      </c>
      <c r="D332" s="112">
        <v>0</v>
      </c>
      <c r="E332" s="112">
        <v>0</v>
      </c>
      <c r="F332" s="87" t="str">
        <f t="shared" si="5"/>
        <v>-</v>
      </c>
    </row>
    <row r="333" spans="1:6" s="21" customFormat="1" ht="12.75" customHeight="1" x14ac:dyDescent="0.2">
      <c r="A333" s="84" t="s">
        <v>706</v>
      </c>
      <c r="B333" s="85" t="s">
        <v>707</v>
      </c>
      <c r="C333" s="86" t="s">
        <v>706</v>
      </c>
      <c r="D333" s="108">
        <v>0</v>
      </c>
      <c r="E333" s="108">
        <v>0</v>
      </c>
      <c r="F333" s="87" t="str">
        <f t="shared" si="5"/>
        <v>-</v>
      </c>
    </row>
    <row r="334" spans="1:6" s="21" customFormat="1" ht="12.75" customHeight="1" x14ac:dyDescent="0.2">
      <c r="A334" s="84" t="s">
        <v>708</v>
      </c>
      <c r="B334" s="85" t="s">
        <v>709</v>
      </c>
      <c r="C334" s="86" t="s">
        <v>708</v>
      </c>
      <c r="D334" s="108">
        <v>0</v>
      </c>
      <c r="E334" s="108">
        <v>0</v>
      </c>
      <c r="F334" s="87" t="str">
        <f t="shared" si="5"/>
        <v>-</v>
      </c>
    </row>
    <row r="335" spans="1:6" s="21" customFormat="1" ht="12.75" customHeight="1" x14ac:dyDescent="0.2">
      <c r="A335" s="84" t="s">
        <v>710</v>
      </c>
      <c r="B335" s="85" t="s">
        <v>711</v>
      </c>
      <c r="C335" s="86" t="s">
        <v>710</v>
      </c>
      <c r="D335" s="108">
        <v>0</v>
      </c>
      <c r="E335" s="108">
        <v>0</v>
      </c>
      <c r="F335" s="87" t="str">
        <f t="shared" si="5"/>
        <v>-</v>
      </c>
    </row>
    <row r="336" spans="1:6" s="21" customFormat="1" ht="12.75" customHeight="1" x14ac:dyDescent="0.2">
      <c r="A336" s="84" t="s">
        <v>712</v>
      </c>
      <c r="B336" s="109"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108">
        <v>0</v>
      </c>
      <c r="E337" s="108">
        <v>0</v>
      </c>
      <c r="F337" s="87" t="str">
        <f t="shared" si="5"/>
        <v>-</v>
      </c>
    </row>
    <row r="338" spans="1:6" s="21" customFormat="1" ht="12.75" customHeight="1" x14ac:dyDescent="0.2">
      <c r="A338" s="84" t="s">
        <v>716</v>
      </c>
      <c r="B338" s="85" t="s">
        <v>717</v>
      </c>
      <c r="C338" s="86" t="s">
        <v>716</v>
      </c>
      <c r="D338" s="108">
        <v>0</v>
      </c>
      <c r="E338" s="108">
        <v>0</v>
      </c>
      <c r="F338" s="87" t="str">
        <f t="shared" si="5"/>
        <v>-</v>
      </c>
    </row>
    <row r="339" spans="1:6" s="21" customFormat="1" ht="12.75" customHeight="1" x14ac:dyDescent="0.2">
      <c r="A339" s="84" t="s">
        <v>718</v>
      </c>
      <c r="B339" s="85" t="s">
        <v>719</v>
      </c>
      <c r="C339" s="86" t="s">
        <v>718</v>
      </c>
      <c r="D339" s="108">
        <v>0</v>
      </c>
      <c r="E339" s="108">
        <v>0</v>
      </c>
      <c r="F339" s="87" t="str">
        <f t="shared" si="5"/>
        <v>-</v>
      </c>
    </row>
    <row r="340" spans="1:6" s="21" customFormat="1" ht="12.75" customHeight="1" x14ac:dyDescent="0.2">
      <c r="A340" s="84" t="s">
        <v>720</v>
      </c>
      <c r="B340" s="109" t="s">
        <v>721</v>
      </c>
      <c r="C340" s="86" t="s">
        <v>720</v>
      </c>
      <c r="D340" s="108">
        <v>0</v>
      </c>
      <c r="E340" s="108">
        <v>0</v>
      </c>
      <c r="F340" s="87" t="str">
        <f t="shared" ref="F340:F371" si="6">IF(D340&lt;&gt;0,IF(E340/D340&gt;=100,"&gt;&gt;100",E340/D340*100),"-")</f>
        <v>-</v>
      </c>
    </row>
    <row r="341" spans="1:6" s="21" customFormat="1" ht="24" customHeight="1" x14ac:dyDescent="0.2">
      <c r="A341" s="84" t="s">
        <v>722</v>
      </c>
      <c r="B341" s="109"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108">
        <v>0</v>
      </c>
      <c r="E342" s="108">
        <v>0</v>
      </c>
      <c r="F342" s="87" t="str">
        <f t="shared" si="6"/>
        <v>-</v>
      </c>
    </row>
    <row r="343" spans="1:6" s="21" customFormat="1" ht="12.75" customHeight="1" x14ac:dyDescent="0.2">
      <c r="A343" s="84" t="s">
        <v>726</v>
      </c>
      <c r="B343" s="85" t="s">
        <v>727</v>
      </c>
      <c r="C343" s="86" t="s">
        <v>726</v>
      </c>
      <c r="D343" s="108">
        <v>0</v>
      </c>
      <c r="E343" s="108">
        <v>0</v>
      </c>
      <c r="F343" s="87" t="str">
        <f t="shared" si="6"/>
        <v>-</v>
      </c>
    </row>
    <row r="344" spans="1:6" s="21" customFormat="1" ht="12.75" customHeight="1" x14ac:dyDescent="0.2">
      <c r="A344" s="84" t="s">
        <v>728</v>
      </c>
      <c r="B344" s="85" t="s">
        <v>729</v>
      </c>
      <c r="C344" s="86" t="s">
        <v>728</v>
      </c>
      <c r="D344" s="108">
        <v>0</v>
      </c>
      <c r="E344" s="108">
        <v>0</v>
      </c>
      <c r="F344" s="87" t="str">
        <f t="shared" si="6"/>
        <v>-</v>
      </c>
    </row>
    <row r="345" spans="1:6" s="21" customFormat="1" ht="12.75" customHeight="1" x14ac:dyDescent="0.2">
      <c r="A345" s="84" t="s">
        <v>730</v>
      </c>
      <c r="B345" s="85" t="s">
        <v>731</v>
      </c>
      <c r="C345" s="86" t="s">
        <v>730</v>
      </c>
      <c r="D345" s="108">
        <v>0</v>
      </c>
      <c r="E345" s="108">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108">
        <v>0</v>
      </c>
      <c r="E347" s="108">
        <v>0</v>
      </c>
      <c r="F347" s="87" t="str">
        <f t="shared" si="6"/>
        <v>-</v>
      </c>
    </row>
    <row r="348" spans="1:6" s="21" customFormat="1" ht="12.75" customHeight="1" x14ac:dyDescent="0.2">
      <c r="A348" s="84" t="s">
        <v>736</v>
      </c>
      <c r="B348" s="85" t="s">
        <v>737</v>
      </c>
      <c r="C348" s="86" t="s">
        <v>736</v>
      </c>
      <c r="D348" s="108">
        <v>0</v>
      </c>
      <c r="E348" s="108">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108">
        <v>0</v>
      </c>
      <c r="E350" s="108">
        <v>0</v>
      </c>
      <c r="F350" s="87" t="str">
        <f t="shared" si="6"/>
        <v>-</v>
      </c>
    </row>
    <row r="351" spans="1:6" s="21" customFormat="1" ht="12.75" customHeight="1" x14ac:dyDescent="0.2">
      <c r="A351" s="84" t="s">
        <v>742</v>
      </c>
      <c r="B351" s="85" t="s">
        <v>743</v>
      </c>
      <c r="C351" s="86" t="s">
        <v>742</v>
      </c>
      <c r="D351" s="108">
        <v>0</v>
      </c>
      <c r="E351" s="108">
        <v>0</v>
      </c>
      <c r="F351" s="87" t="str">
        <f t="shared" si="6"/>
        <v>-</v>
      </c>
    </row>
    <row r="352" spans="1:6" s="21" customFormat="1" ht="12.75" customHeight="1" x14ac:dyDescent="0.2">
      <c r="A352" s="84" t="s">
        <v>744</v>
      </c>
      <c r="B352" s="85" t="s">
        <v>745</v>
      </c>
      <c r="C352" s="86" t="s">
        <v>744</v>
      </c>
      <c r="D352" s="108">
        <v>0</v>
      </c>
      <c r="E352" s="108">
        <v>0</v>
      </c>
      <c r="F352" s="87" t="str">
        <f t="shared" si="6"/>
        <v>-</v>
      </c>
    </row>
    <row r="353" spans="1:6" s="21" customFormat="1" ht="12.75" customHeight="1" x14ac:dyDescent="0.2">
      <c r="A353" s="84" t="s">
        <v>746</v>
      </c>
      <c r="B353" s="85" t="s">
        <v>747</v>
      </c>
      <c r="C353" s="86" t="s">
        <v>746</v>
      </c>
      <c r="D353" s="108">
        <v>0</v>
      </c>
      <c r="E353" s="108">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108">
        <v>0</v>
      </c>
      <c r="E356" s="108">
        <v>0</v>
      </c>
      <c r="F356" s="87" t="str">
        <f t="shared" si="6"/>
        <v>-</v>
      </c>
    </row>
    <row r="357" spans="1:6" s="21" customFormat="1" ht="12.75" customHeight="1" x14ac:dyDescent="0.2">
      <c r="A357" s="84" t="s">
        <v>754</v>
      </c>
      <c r="B357" s="85" t="s">
        <v>755</v>
      </c>
      <c r="C357" s="86" t="s">
        <v>754</v>
      </c>
      <c r="D357" s="108">
        <v>0</v>
      </c>
      <c r="E357" s="108">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108">
        <v>0</v>
      </c>
      <c r="E359" s="108">
        <v>0</v>
      </c>
      <c r="F359" s="87" t="str">
        <f t="shared" si="6"/>
        <v>-</v>
      </c>
    </row>
    <row r="360" spans="1:6" s="21" customFormat="1" ht="12.75" customHeight="1" x14ac:dyDescent="0.2">
      <c r="A360" s="84" t="s">
        <v>760</v>
      </c>
      <c r="B360" s="85" t="s">
        <v>761</v>
      </c>
      <c r="C360" s="86" t="s">
        <v>760</v>
      </c>
      <c r="D360" s="106">
        <f>D361+D373+D406+D410+D412</f>
        <v>11683.869999999999</v>
      </c>
      <c r="E360" s="106">
        <f>E361+E373+E406+E410+E412</f>
        <v>19068.830000000002</v>
      </c>
      <c r="F360" s="87">
        <f t="shared" si="6"/>
        <v>163.20645471063958</v>
      </c>
    </row>
    <row r="361" spans="1:6" s="21" customFormat="1" ht="12.75" customHeight="1" x14ac:dyDescent="0.2">
      <c r="A361" s="84" t="s">
        <v>762</v>
      </c>
      <c r="B361" s="85" t="s">
        <v>763</v>
      </c>
      <c r="C361" s="86" t="s">
        <v>762</v>
      </c>
      <c r="D361" s="106">
        <f>D362+D366</f>
        <v>0</v>
      </c>
      <c r="E361" s="106">
        <f>E362+E366</f>
        <v>0</v>
      </c>
      <c r="F361" s="87" t="str">
        <f t="shared" si="6"/>
        <v>-</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108">
        <v>0</v>
      </c>
      <c r="E363" s="108">
        <v>0</v>
      </c>
      <c r="F363" s="87" t="str">
        <f t="shared" si="6"/>
        <v>-</v>
      </c>
    </row>
    <row r="364" spans="1:6" s="21" customFormat="1" ht="12.75" customHeight="1" x14ac:dyDescent="0.2">
      <c r="A364" s="84" t="s">
        <v>767</v>
      </c>
      <c r="B364" s="85" t="s">
        <v>665</v>
      </c>
      <c r="C364" s="86" t="s">
        <v>767</v>
      </c>
      <c r="D364" s="108">
        <v>0</v>
      </c>
      <c r="E364" s="108">
        <v>0</v>
      </c>
      <c r="F364" s="87" t="str">
        <f t="shared" si="6"/>
        <v>-</v>
      </c>
    </row>
    <row r="365" spans="1:6" s="21" customFormat="1" ht="12.75" customHeight="1" x14ac:dyDescent="0.2">
      <c r="A365" s="84" t="s">
        <v>768</v>
      </c>
      <c r="B365" s="85" t="s">
        <v>769</v>
      </c>
      <c r="C365" s="86" t="s">
        <v>768</v>
      </c>
      <c r="D365" s="108">
        <v>0</v>
      </c>
      <c r="E365" s="108">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108">
        <v>0</v>
      </c>
      <c r="E367" s="108">
        <v>0</v>
      </c>
      <c r="F367" s="87" t="str">
        <f t="shared" si="6"/>
        <v>-</v>
      </c>
    </row>
    <row r="368" spans="1:6" s="21" customFormat="1" ht="12.75" customHeight="1" x14ac:dyDescent="0.2">
      <c r="A368" s="84" t="s">
        <v>773</v>
      </c>
      <c r="B368" s="85" t="s">
        <v>673</v>
      </c>
      <c r="C368" s="86" t="s">
        <v>773</v>
      </c>
      <c r="D368" s="108">
        <v>0</v>
      </c>
      <c r="E368" s="108">
        <v>0</v>
      </c>
      <c r="F368" s="87" t="str">
        <f t="shared" si="6"/>
        <v>-</v>
      </c>
    </row>
    <row r="369" spans="1:6" s="21" customFormat="1" ht="12.75" customHeight="1" x14ac:dyDescent="0.2">
      <c r="A369" s="84" t="s">
        <v>774</v>
      </c>
      <c r="B369" s="85" t="s">
        <v>675</v>
      </c>
      <c r="C369" s="86" t="s">
        <v>774</v>
      </c>
      <c r="D369" s="108">
        <v>0</v>
      </c>
      <c r="E369" s="108">
        <v>0</v>
      </c>
      <c r="F369" s="87" t="str">
        <f t="shared" si="6"/>
        <v>-</v>
      </c>
    </row>
    <row r="370" spans="1:6" s="21" customFormat="1" ht="12.75" customHeight="1" x14ac:dyDescent="0.2">
      <c r="A370" s="84" t="s">
        <v>775</v>
      </c>
      <c r="B370" s="85" t="s">
        <v>677</v>
      </c>
      <c r="C370" s="86" t="s">
        <v>775</v>
      </c>
      <c r="D370" s="108">
        <v>0</v>
      </c>
      <c r="E370" s="108">
        <v>0</v>
      </c>
      <c r="F370" s="87" t="str">
        <f t="shared" si="6"/>
        <v>-</v>
      </c>
    </row>
    <row r="371" spans="1:6" s="21" customFormat="1" ht="12.75" customHeight="1" x14ac:dyDescent="0.2">
      <c r="A371" s="84" t="s">
        <v>776</v>
      </c>
      <c r="B371" s="85" t="s">
        <v>679</v>
      </c>
      <c r="C371" s="86" t="s">
        <v>776</v>
      </c>
      <c r="D371" s="108">
        <v>0</v>
      </c>
      <c r="E371" s="108">
        <v>0</v>
      </c>
      <c r="F371" s="87" t="str">
        <f t="shared" si="6"/>
        <v>-</v>
      </c>
    </row>
    <row r="372" spans="1:6" s="21" customFormat="1" ht="12.75" customHeight="1" x14ac:dyDescent="0.2">
      <c r="A372" s="84" t="s">
        <v>777</v>
      </c>
      <c r="B372" s="85" t="s">
        <v>681</v>
      </c>
      <c r="C372" s="86" t="s">
        <v>777</v>
      </c>
      <c r="D372" s="108">
        <v>0</v>
      </c>
      <c r="E372" s="108">
        <v>0</v>
      </c>
      <c r="F372" s="87" t="str">
        <f t="shared" ref="F372:F403" si="7">IF(D372&lt;&gt;0,IF(E372/D372&gt;=100,"&gt;&gt;100",E372/D372*100),"-")</f>
        <v>-</v>
      </c>
    </row>
    <row r="373" spans="1:6" s="21" customFormat="1" ht="24" customHeight="1" x14ac:dyDescent="0.2">
      <c r="A373" s="84" t="s">
        <v>778</v>
      </c>
      <c r="B373" s="109" t="s">
        <v>779</v>
      </c>
      <c r="C373" s="86" t="s">
        <v>778</v>
      </c>
      <c r="D373" s="106">
        <f>D374+D379+D388+D393+D398+D401</f>
        <v>9595.869999999999</v>
      </c>
      <c r="E373" s="106">
        <f>E374+E379+E388+E393+E398+E401</f>
        <v>16693.830000000002</v>
      </c>
      <c r="F373" s="87">
        <f t="shared" si="7"/>
        <v>173.96890537283232</v>
      </c>
    </row>
    <row r="374" spans="1:6" s="21" customFormat="1" ht="12.75" customHeight="1" x14ac:dyDescent="0.2">
      <c r="A374" s="84" t="s">
        <v>780</v>
      </c>
      <c r="B374" s="85" t="s">
        <v>781</v>
      </c>
      <c r="C374" s="86" t="s">
        <v>780</v>
      </c>
      <c r="D374" s="106">
        <f>SUM(D375:D378)</f>
        <v>0</v>
      </c>
      <c r="E374" s="106">
        <f>SUM(E375:E378)</f>
        <v>0</v>
      </c>
      <c r="F374" s="87" t="str">
        <f t="shared" si="7"/>
        <v>-</v>
      </c>
    </row>
    <row r="375" spans="1:6" s="21" customFormat="1" ht="12.75" customHeight="1" x14ac:dyDescent="0.2">
      <c r="A375" s="84" t="s">
        <v>782</v>
      </c>
      <c r="B375" s="85" t="s">
        <v>687</v>
      </c>
      <c r="C375" s="86" t="s">
        <v>782</v>
      </c>
      <c r="D375" s="108">
        <v>0</v>
      </c>
      <c r="E375" s="108">
        <v>0</v>
      </c>
      <c r="F375" s="87" t="str">
        <f t="shared" si="7"/>
        <v>-</v>
      </c>
    </row>
    <row r="376" spans="1:6" s="21" customFormat="1" ht="12.75" customHeight="1" x14ac:dyDescent="0.2">
      <c r="A376" s="84" t="s">
        <v>783</v>
      </c>
      <c r="B376" s="85" t="s">
        <v>689</v>
      </c>
      <c r="C376" s="86" t="s">
        <v>783</v>
      </c>
      <c r="D376" s="108">
        <v>0</v>
      </c>
      <c r="E376" s="108">
        <v>0</v>
      </c>
      <c r="F376" s="87" t="str">
        <f t="shared" si="7"/>
        <v>-</v>
      </c>
    </row>
    <row r="377" spans="1:6" s="21" customFormat="1" ht="12.75" customHeight="1" x14ac:dyDescent="0.2">
      <c r="A377" s="84" t="s">
        <v>784</v>
      </c>
      <c r="B377" s="85" t="s">
        <v>691</v>
      </c>
      <c r="C377" s="86" t="s">
        <v>784</v>
      </c>
      <c r="D377" s="108">
        <v>0</v>
      </c>
      <c r="E377" s="108">
        <v>0</v>
      </c>
      <c r="F377" s="87" t="str">
        <f t="shared" si="7"/>
        <v>-</v>
      </c>
    </row>
    <row r="378" spans="1:6" s="21" customFormat="1" ht="12.75" customHeight="1" x14ac:dyDescent="0.2">
      <c r="A378" s="84" t="s">
        <v>785</v>
      </c>
      <c r="B378" s="85" t="s">
        <v>693</v>
      </c>
      <c r="C378" s="86" t="s">
        <v>785</v>
      </c>
      <c r="D378" s="108">
        <v>0</v>
      </c>
      <c r="E378" s="108">
        <v>0</v>
      </c>
      <c r="F378" s="87" t="str">
        <f t="shared" si="7"/>
        <v>-</v>
      </c>
    </row>
    <row r="379" spans="1:6" s="21" customFormat="1" ht="12.75" customHeight="1" x14ac:dyDescent="0.2">
      <c r="A379" s="84" t="s">
        <v>786</v>
      </c>
      <c r="B379" s="85" t="s">
        <v>787</v>
      </c>
      <c r="C379" s="86" t="s">
        <v>786</v>
      </c>
      <c r="D379" s="106">
        <f>SUM(D380:D387)</f>
        <v>4584.21</v>
      </c>
      <c r="E379" s="106">
        <f>SUM(E380:E387)</f>
        <v>11692.66</v>
      </c>
      <c r="F379" s="87">
        <f t="shared" si="7"/>
        <v>255.06379507047018</v>
      </c>
    </row>
    <row r="380" spans="1:6" s="21" customFormat="1" ht="12.75" customHeight="1" x14ac:dyDescent="0.2">
      <c r="A380" s="84" t="s">
        <v>788</v>
      </c>
      <c r="B380" s="85" t="s">
        <v>697</v>
      </c>
      <c r="C380" s="86" t="s">
        <v>788</v>
      </c>
      <c r="D380" s="108">
        <v>4584.21</v>
      </c>
      <c r="E380" s="108">
        <v>6835.41</v>
      </c>
      <c r="F380" s="87">
        <f t="shared" si="7"/>
        <v>149.10769794577473</v>
      </c>
    </row>
    <row r="381" spans="1:6" s="21" customFormat="1" ht="12.75" customHeight="1" x14ac:dyDescent="0.2">
      <c r="A381" s="84" t="s">
        <v>789</v>
      </c>
      <c r="B381" s="85" t="s">
        <v>790</v>
      </c>
      <c r="C381" s="86" t="s">
        <v>789</v>
      </c>
      <c r="D381" s="108">
        <v>0</v>
      </c>
      <c r="E381" s="108">
        <v>1000.49</v>
      </c>
      <c r="F381" s="87" t="str">
        <f t="shared" si="7"/>
        <v>-</v>
      </c>
    </row>
    <row r="382" spans="1:6" s="21" customFormat="1" ht="12.75" customHeight="1" x14ac:dyDescent="0.2">
      <c r="A382" s="84" t="s">
        <v>791</v>
      </c>
      <c r="B382" s="85" t="s">
        <v>701</v>
      </c>
      <c r="C382" s="86" t="s">
        <v>791</v>
      </c>
      <c r="D382" s="108">
        <v>0</v>
      </c>
      <c r="E382" s="108">
        <v>0</v>
      </c>
      <c r="F382" s="87" t="str">
        <f t="shared" si="7"/>
        <v>-</v>
      </c>
    </row>
    <row r="383" spans="1:6" s="21" customFormat="1" ht="12.75" customHeight="1" x14ac:dyDescent="0.2">
      <c r="A383" s="84" t="s">
        <v>792</v>
      </c>
      <c r="B383" s="85" t="s">
        <v>703</v>
      </c>
      <c r="C383" s="86" t="s">
        <v>792</v>
      </c>
      <c r="D383" s="108">
        <v>0</v>
      </c>
      <c r="E383" s="108">
        <v>0</v>
      </c>
      <c r="F383" s="87" t="str">
        <f t="shared" si="7"/>
        <v>-</v>
      </c>
    </row>
    <row r="384" spans="1:6" s="21" customFormat="1" ht="12.75" customHeight="1" x14ac:dyDescent="0.2">
      <c r="A384" s="110" t="s">
        <v>793</v>
      </c>
      <c r="B384" s="107" t="s">
        <v>705</v>
      </c>
      <c r="C384" s="111" t="s">
        <v>793</v>
      </c>
      <c r="D384" s="112">
        <v>0</v>
      </c>
      <c r="E384" s="112">
        <v>0</v>
      </c>
      <c r="F384" s="113" t="str">
        <f t="shared" si="7"/>
        <v>-</v>
      </c>
    </row>
    <row r="385" spans="1:6" s="21" customFormat="1" ht="12.75" customHeight="1" x14ac:dyDescent="0.2">
      <c r="A385" s="84" t="s">
        <v>794</v>
      </c>
      <c r="B385" s="85" t="s">
        <v>707</v>
      </c>
      <c r="C385" s="86" t="s">
        <v>794</v>
      </c>
      <c r="D385" s="108">
        <v>0</v>
      </c>
      <c r="E385" s="108">
        <v>0</v>
      </c>
      <c r="F385" s="87" t="str">
        <f t="shared" si="7"/>
        <v>-</v>
      </c>
    </row>
    <row r="386" spans="1:6" s="21" customFormat="1" ht="12.75" customHeight="1" x14ac:dyDescent="0.2">
      <c r="A386" s="84" t="s">
        <v>795</v>
      </c>
      <c r="B386" s="109" t="s">
        <v>709</v>
      </c>
      <c r="C386" s="86" t="s">
        <v>795</v>
      </c>
      <c r="D386" s="108">
        <v>0</v>
      </c>
      <c r="E386" s="108">
        <v>3856.76</v>
      </c>
      <c r="F386" s="87" t="str">
        <f t="shared" si="7"/>
        <v>-</v>
      </c>
    </row>
    <row r="387" spans="1:6" s="21" customFormat="1" ht="12.75" customHeight="1" x14ac:dyDescent="0.2">
      <c r="A387" s="84" t="s">
        <v>796</v>
      </c>
      <c r="B387" s="109" t="s">
        <v>711</v>
      </c>
      <c r="C387" s="86" t="s">
        <v>796</v>
      </c>
      <c r="D387" s="108">
        <v>0</v>
      </c>
      <c r="E387" s="108">
        <v>0</v>
      </c>
      <c r="F387" s="87" t="str">
        <f t="shared" si="7"/>
        <v>-</v>
      </c>
    </row>
    <row r="388" spans="1:6" s="21" customFormat="1" ht="12.75" customHeight="1" x14ac:dyDescent="0.2">
      <c r="A388" s="84" t="s">
        <v>797</v>
      </c>
      <c r="B388" s="85" t="s">
        <v>798</v>
      </c>
      <c r="C388" s="86" t="s">
        <v>797</v>
      </c>
      <c r="D388" s="106">
        <f>SUM(D389:D392)</f>
        <v>0</v>
      </c>
      <c r="E388" s="106">
        <f>SUM(E389:E392)</f>
        <v>0</v>
      </c>
      <c r="F388" s="87" t="str">
        <f t="shared" si="7"/>
        <v>-</v>
      </c>
    </row>
    <row r="389" spans="1:6" s="21" customFormat="1" ht="12.75" customHeight="1" x14ac:dyDescent="0.2">
      <c r="A389" s="84" t="s">
        <v>799</v>
      </c>
      <c r="B389" s="85" t="s">
        <v>715</v>
      </c>
      <c r="C389" s="86" t="s">
        <v>799</v>
      </c>
      <c r="D389" s="108">
        <v>0</v>
      </c>
      <c r="E389" s="108">
        <v>0</v>
      </c>
      <c r="F389" s="87" t="str">
        <f t="shared" si="7"/>
        <v>-</v>
      </c>
    </row>
    <row r="390" spans="1:6" s="21" customFormat="1" ht="12.75" customHeight="1" x14ac:dyDescent="0.2">
      <c r="A390" s="84" t="s">
        <v>800</v>
      </c>
      <c r="B390" s="85" t="s">
        <v>717</v>
      </c>
      <c r="C390" s="86" t="s">
        <v>800</v>
      </c>
      <c r="D390" s="108">
        <v>0</v>
      </c>
      <c r="E390" s="108">
        <v>0</v>
      </c>
      <c r="F390" s="87" t="str">
        <f t="shared" si="7"/>
        <v>-</v>
      </c>
    </row>
    <row r="391" spans="1:6" s="21" customFormat="1" ht="12.75" customHeight="1" x14ac:dyDescent="0.2">
      <c r="A391" s="84" t="s">
        <v>801</v>
      </c>
      <c r="B391" s="85" t="s">
        <v>719</v>
      </c>
      <c r="C391" s="86" t="s">
        <v>801</v>
      </c>
      <c r="D391" s="108">
        <v>0</v>
      </c>
      <c r="E391" s="108">
        <v>0</v>
      </c>
      <c r="F391" s="87" t="str">
        <f t="shared" si="7"/>
        <v>-</v>
      </c>
    </row>
    <row r="392" spans="1:6" s="21" customFormat="1" ht="12.75" customHeight="1" x14ac:dyDescent="0.2">
      <c r="A392" s="84" t="s">
        <v>802</v>
      </c>
      <c r="B392" s="109" t="s">
        <v>721</v>
      </c>
      <c r="C392" s="86" t="s">
        <v>802</v>
      </c>
      <c r="D392" s="108">
        <v>0</v>
      </c>
      <c r="E392" s="108">
        <v>0</v>
      </c>
      <c r="F392" s="87" t="str">
        <f t="shared" si="7"/>
        <v>-</v>
      </c>
    </row>
    <row r="393" spans="1:6" s="21" customFormat="1" ht="12.75" customHeight="1" x14ac:dyDescent="0.2">
      <c r="A393" s="84" t="s">
        <v>803</v>
      </c>
      <c r="B393" s="85" t="s">
        <v>804</v>
      </c>
      <c r="C393" s="86" t="s">
        <v>803</v>
      </c>
      <c r="D393" s="106">
        <f>SUM(D394:D397)</f>
        <v>5011.66</v>
      </c>
      <c r="E393" s="106">
        <f>SUM(E394:E397)</f>
        <v>5001.17</v>
      </c>
      <c r="F393" s="87">
        <f t="shared" si="7"/>
        <v>99.790688115315078</v>
      </c>
    </row>
    <row r="394" spans="1:6" s="21" customFormat="1" ht="12.75" customHeight="1" x14ac:dyDescent="0.2">
      <c r="A394" s="84" t="s">
        <v>805</v>
      </c>
      <c r="B394" s="85" t="s">
        <v>806</v>
      </c>
      <c r="C394" s="86" t="s">
        <v>805</v>
      </c>
      <c r="D394" s="108">
        <v>5011.66</v>
      </c>
      <c r="E394" s="108">
        <v>5001.17</v>
      </c>
      <c r="F394" s="87">
        <f t="shared" si="7"/>
        <v>99.790688115315078</v>
      </c>
    </row>
    <row r="395" spans="1:6" s="21" customFormat="1" ht="12.75" customHeight="1" x14ac:dyDescent="0.2">
      <c r="A395" s="84" t="s">
        <v>807</v>
      </c>
      <c r="B395" s="85" t="s">
        <v>727</v>
      </c>
      <c r="C395" s="86" t="s">
        <v>807</v>
      </c>
      <c r="D395" s="108">
        <v>0</v>
      </c>
      <c r="E395" s="108">
        <v>0</v>
      </c>
      <c r="F395" s="87" t="str">
        <f t="shared" si="7"/>
        <v>-</v>
      </c>
    </row>
    <row r="396" spans="1:6" s="21" customFormat="1" ht="12.75" customHeight="1" x14ac:dyDescent="0.2">
      <c r="A396" s="84" t="s">
        <v>808</v>
      </c>
      <c r="B396" s="85" t="s">
        <v>729</v>
      </c>
      <c r="C396" s="86" t="s">
        <v>808</v>
      </c>
      <c r="D396" s="108">
        <v>0</v>
      </c>
      <c r="E396" s="108">
        <v>0</v>
      </c>
      <c r="F396" s="87" t="str">
        <f t="shared" si="7"/>
        <v>-</v>
      </c>
    </row>
    <row r="397" spans="1:6" s="21" customFormat="1" ht="12.75" customHeight="1" x14ac:dyDescent="0.2">
      <c r="A397" s="84" t="s">
        <v>809</v>
      </c>
      <c r="B397" s="85" t="s">
        <v>731</v>
      </c>
      <c r="C397" s="86" t="s">
        <v>809</v>
      </c>
      <c r="D397" s="108">
        <v>0</v>
      </c>
      <c r="E397" s="108">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108">
        <v>0</v>
      </c>
      <c r="E399" s="108">
        <v>0</v>
      </c>
      <c r="F399" s="87" t="str">
        <f t="shared" si="7"/>
        <v>-</v>
      </c>
    </row>
    <row r="400" spans="1:6" s="21" customFormat="1" ht="12.75" customHeight="1" x14ac:dyDescent="0.2">
      <c r="A400" s="84" t="s">
        <v>814</v>
      </c>
      <c r="B400" s="85" t="s">
        <v>737</v>
      </c>
      <c r="C400" s="86" t="s">
        <v>814</v>
      </c>
      <c r="D400" s="108">
        <v>0</v>
      </c>
      <c r="E400" s="108">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108">
        <v>0</v>
      </c>
      <c r="E402" s="108">
        <v>0</v>
      </c>
      <c r="F402" s="87" t="str">
        <f t="shared" si="7"/>
        <v>-</v>
      </c>
    </row>
    <row r="403" spans="1:6" s="21" customFormat="1" ht="12.75" customHeight="1" x14ac:dyDescent="0.2">
      <c r="A403" s="84" t="s">
        <v>818</v>
      </c>
      <c r="B403" s="85" t="s">
        <v>743</v>
      </c>
      <c r="C403" s="86" t="s">
        <v>818</v>
      </c>
      <c r="D403" s="108">
        <v>0</v>
      </c>
      <c r="E403" s="108">
        <v>0</v>
      </c>
      <c r="F403" s="87" t="str">
        <f t="shared" si="7"/>
        <v>-</v>
      </c>
    </row>
    <row r="404" spans="1:6" s="21" customFormat="1" ht="12.75" customHeight="1" x14ac:dyDescent="0.2">
      <c r="A404" s="84" t="s">
        <v>819</v>
      </c>
      <c r="B404" s="85" t="s">
        <v>745</v>
      </c>
      <c r="C404" s="86" t="s">
        <v>819</v>
      </c>
      <c r="D404" s="108">
        <v>0</v>
      </c>
      <c r="E404" s="108">
        <v>0</v>
      </c>
      <c r="F404" s="87" t="str">
        <f t="shared" ref="F404:F428" si="8">IF(D404&lt;&gt;0,IF(E404/D404&gt;=100,"&gt;&gt;100",E404/D404*100),"-")</f>
        <v>-</v>
      </c>
    </row>
    <row r="405" spans="1:6" s="21" customFormat="1" ht="12.75" customHeight="1" x14ac:dyDescent="0.2">
      <c r="A405" s="84" t="s">
        <v>820</v>
      </c>
      <c r="B405" s="85" t="s">
        <v>747</v>
      </c>
      <c r="C405" s="86" t="s">
        <v>820</v>
      </c>
      <c r="D405" s="108">
        <v>0</v>
      </c>
      <c r="E405" s="108">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108">
        <v>0</v>
      </c>
      <c r="E408" s="108">
        <v>0</v>
      </c>
      <c r="F408" s="87" t="str">
        <f t="shared" si="8"/>
        <v>-</v>
      </c>
    </row>
    <row r="409" spans="1:6" s="21" customFormat="1" ht="12.75" customHeight="1" x14ac:dyDescent="0.2">
      <c r="A409" s="84" t="s">
        <v>826</v>
      </c>
      <c r="B409" s="85" t="s">
        <v>755</v>
      </c>
      <c r="C409" s="86" t="s">
        <v>826</v>
      </c>
      <c r="D409" s="108">
        <v>0</v>
      </c>
      <c r="E409" s="108">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108">
        <v>0</v>
      </c>
      <c r="E411" s="108">
        <v>0</v>
      </c>
      <c r="F411" s="87" t="str">
        <f t="shared" si="8"/>
        <v>-</v>
      </c>
    </row>
    <row r="412" spans="1:6" s="21" customFormat="1" ht="12.75" customHeight="1" x14ac:dyDescent="0.2">
      <c r="A412" s="84" t="s">
        <v>831</v>
      </c>
      <c r="B412" s="85" t="s">
        <v>832</v>
      </c>
      <c r="C412" s="86" t="s">
        <v>831</v>
      </c>
      <c r="D412" s="106">
        <f>SUM(D413:D416)</f>
        <v>2088</v>
      </c>
      <c r="E412" s="106">
        <f>SUM(E413:E416)</f>
        <v>2375</v>
      </c>
      <c r="F412" s="87">
        <f t="shared" si="8"/>
        <v>113.74521072796935</v>
      </c>
    </row>
    <row r="413" spans="1:6" s="21" customFormat="1" ht="12.75" customHeight="1" x14ac:dyDescent="0.2">
      <c r="A413" s="84" t="s">
        <v>833</v>
      </c>
      <c r="B413" s="85" t="s">
        <v>834</v>
      </c>
      <c r="C413" s="86" t="s">
        <v>833</v>
      </c>
      <c r="D413" s="108">
        <v>2088</v>
      </c>
      <c r="E413" s="108">
        <v>2375</v>
      </c>
      <c r="F413" s="87">
        <f t="shared" si="8"/>
        <v>113.74521072796935</v>
      </c>
    </row>
    <row r="414" spans="1:6" s="21" customFormat="1" ht="12.75" customHeight="1" x14ac:dyDescent="0.2">
      <c r="A414" s="84" t="s">
        <v>835</v>
      </c>
      <c r="B414" s="85" t="s">
        <v>836</v>
      </c>
      <c r="C414" s="86" t="s">
        <v>835</v>
      </c>
      <c r="D414" s="108">
        <v>0</v>
      </c>
      <c r="E414" s="108">
        <v>0</v>
      </c>
      <c r="F414" s="87" t="str">
        <f t="shared" si="8"/>
        <v>-</v>
      </c>
    </row>
    <row r="415" spans="1:6" s="21" customFormat="1" ht="12.75" customHeight="1" x14ac:dyDescent="0.2">
      <c r="A415" s="84" t="s">
        <v>837</v>
      </c>
      <c r="B415" s="85" t="s">
        <v>838</v>
      </c>
      <c r="C415" s="86" t="s">
        <v>837</v>
      </c>
      <c r="D415" s="108">
        <v>0</v>
      </c>
      <c r="E415" s="108">
        <v>0</v>
      </c>
      <c r="F415" s="87" t="str">
        <f t="shared" si="8"/>
        <v>-</v>
      </c>
    </row>
    <row r="416" spans="1:6" s="21" customFormat="1" ht="12.75" customHeight="1" x14ac:dyDescent="0.2">
      <c r="A416" s="84" t="s">
        <v>839</v>
      </c>
      <c r="B416" s="85" t="s">
        <v>840</v>
      </c>
      <c r="C416" s="86" t="s">
        <v>839</v>
      </c>
      <c r="D416" s="108">
        <v>0</v>
      </c>
      <c r="E416" s="108">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11683.869999999999</v>
      </c>
      <c r="E418" s="106">
        <f>IF(E360&gt;=E308,E360-E308,0)</f>
        <v>19068.830000000002</v>
      </c>
      <c r="F418" s="87">
        <f t="shared" si="8"/>
        <v>163.20645471063958</v>
      </c>
    </row>
    <row r="419" spans="1:6" s="21" customFormat="1" ht="12.75" customHeight="1" x14ac:dyDescent="0.2">
      <c r="A419" s="84" t="s">
        <v>845</v>
      </c>
      <c r="B419" s="85" t="s">
        <v>846</v>
      </c>
      <c r="C419" s="86" t="s">
        <v>845</v>
      </c>
      <c r="D419" s="108">
        <v>0</v>
      </c>
      <c r="E419" s="108">
        <v>0</v>
      </c>
      <c r="F419" s="87" t="str">
        <f t="shared" si="8"/>
        <v>-</v>
      </c>
    </row>
    <row r="420" spans="1:6" s="21" customFormat="1" ht="12.75" customHeight="1" x14ac:dyDescent="0.2">
      <c r="A420" s="84" t="s">
        <v>847</v>
      </c>
      <c r="B420" s="85" t="s">
        <v>848</v>
      </c>
      <c r="C420" s="86" t="s">
        <v>847</v>
      </c>
      <c r="D420" s="108">
        <v>0</v>
      </c>
      <c r="E420" s="108">
        <v>0</v>
      </c>
      <c r="F420" s="87" t="str">
        <f t="shared" si="8"/>
        <v>-</v>
      </c>
    </row>
    <row r="421" spans="1:6" s="21" customFormat="1" ht="12.75" customHeight="1" x14ac:dyDescent="0.2">
      <c r="A421" s="84" t="s">
        <v>849</v>
      </c>
      <c r="B421" s="85" t="s">
        <v>850</v>
      </c>
      <c r="C421" s="86" t="s">
        <v>849</v>
      </c>
      <c r="D421" s="108">
        <v>0</v>
      </c>
      <c r="E421" s="108">
        <v>0</v>
      </c>
      <c r="F421" s="87" t="str">
        <f t="shared" si="8"/>
        <v>-</v>
      </c>
    </row>
    <row r="422" spans="1:6" s="21" customFormat="1" ht="12.75" customHeight="1" x14ac:dyDescent="0.2">
      <c r="A422" s="84"/>
      <c r="B422" s="85" t="s">
        <v>851</v>
      </c>
      <c r="C422" s="86" t="s">
        <v>852</v>
      </c>
      <c r="D422" s="106">
        <f>D6+D308</f>
        <v>830708.81</v>
      </c>
      <c r="E422" s="106">
        <f>E6+E308</f>
        <v>911451.60000000009</v>
      </c>
      <c r="F422" s="87">
        <f t="shared" si="8"/>
        <v>109.71974644159607</v>
      </c>
    </row>
    <row r="423" spans="1:6" s="21" customFormat="1" ht="12.75" customHeight="1" x14ac:dyDescent="0.2">
      <c r="A423" s="84"/>
      <c r="B423" s="85" t="s">
        <v>853</v>
      </c>
      <c r="C423" s="86" t="s">
        <v>854</v>
      </c>
      <c r="D423" s="106">
        <f>D299+D360</f>
        <v>832855.9</v>
      </c>
      <c r="E423" s="106">
        <f>E299+E360</f>
        <v>959383.96</v>
      </c>
      <c r="F423" s="87">
        <f t="shared" si="8"/>
        <v>115.19207104134099</v>
      </c>
    </row>
    <row r="424" spans="1:6" s="21" customFormat="1" ht="12.75" customHeight="1" x14ac:dyDescent="0.2">
      <c r="A424" s="84"/>
      <c r="B424" s="85" t="s">
        <v>855</v>
      </c>
      <c r="C424" s="86" t="s">
        <v>856</v>
      </c>
      <c r="D424" s="106">
        <f>IF(D422&gt;=D423,D422-D423,0)</f>
        <v>0</v>
      </c>
      <c r="E424" s="106">
        <f>IF(E422&gt;=E423,E422-E423,0)</f>
        <v>0</v>
      </c>
      <c r="F424" s="87" t="str">
        <f t="shared" si="8"/>
        <v>-</v>
      </c>
    </row>
    <row r="425" spans="1:6" s="21" customFormat="1" ht="12.75" customHeight="1" x14ac:dyDescent="0.2">
      <c r="A425" s="84"/>
      <c r="B425" s="85" t="s">
        <v>857</v>
      </c>
      <c r="C425" s="86" t="s">
        <v>858</v>
      </c>
      <c r="D425" s="106">
        <f>IF(D423&gt;=D422,D423-D422,0)</f>
        <v>2147.0899999999674</v>
      </c>
      <c r="E425" s="106">
        <f>IF(E423&gt;=E422,E423-E422,0)</f>
        <v>47932.35999999987</v>
      </c>
      <c r="F425" s="87">
        <f t="shared" si="8"/>
        <v>2232.4336660317263</v>
      </c>
    </row>
    <row r="426" spans="1:6" s="21" customFormat="1" ht="12.75" customHeight="1" x14ac:dyDescent="0.2">
      <c r="A426" s="122" t="s">
        <v>859</v>
      </c>
      <c r="B426" s="109" t="s">
        <v>860</v>
      </c>
      <c r="C426" s="123" t="s">
        <v>861</v>
      </c>
      <c r="D426" s="106">
        <f>IF(D302-D303+D419-D420&gt;=0,D302-D303+D419-D420,0)</f>
        <v>1999.49</v>
      </c>
      <c r="E426" s="106">
        <f>IF(E302-E303+E419-E420&gt;=0,E302-E303+E419-E420,0)</f>
        <v>0</v>
      </c>
      <c r="F426" s="87">
        <f t="shared" si="8"/>
        <v>0</v>
      </c>
    </row>
    <row r="427" spans="1:6" s="21" customFormat="1" ht="12.75" customHeight="1" x14ac:dyDescent="0.2">
      <c r="A427" s="122" t="s">
        <v>859</v>
      </c>
      <c r="B427" s="85" t="s">
        <v>862</v>
      </c>
      <c r="C427" s="123" t="s">
        <v>863</v>
      </c>
      <c r="D427" s="106">
        <f>IF(D303-D302+D420-D419&gt;=0,D303-D302+D420-D419,0)</f>
        <v>0</v>
      </c>
      <c r="E427" s="106">
        <f>IF(E303-E302+E420-E419&gt;=0,E303-E302+E420-E419,0)</f>
        <v>147.6</v>
      </c>
      <c r="F427" s="87" t="str">
        <f t="shared" si="8"/>
        <v>-</v>
      </c>
    </row>
    <row r="428" spans="1:6" s="21" customFormat="1" ht="24" customHeight="1" x14ac:dyDescent="0.2">
      <c r="A428" s="116" t="s">
        <v>864</v>
      </c>
      <c r="B428" s="117" t="s">
        <v>865</v>
      </c>
      <c r="C428" s="118" t="s">
        <v>866</v>
      </c>
      <c r="D428" s="124">
        <f>D304+D421</f>
        <v>6516.34</v>
      </c>
      <c r="E428" s="124">
        <f>E304+E421</f>
        <v>56780.55</v>
      </c>
      <c r="F428" s="120">
        <f t="shared" si="8"/>
        <v>871.35646697379207</v>
      </c>
    </row>
    <row r="429" spans="1:6" s="151" customFormat="1" ht="20.100000000000001" customHeight="1" x14ac:dyDescent="0.2">
      <c r="A429" s="335" t="s">
        <v>867</v>
      </c>
      <c r="B429" s="336"/>
      <c r="C429" s="102"/>
      <c r="D429" s="121"/>
      <c r="E429" s="121"/>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4"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108">
        <v>0</v>
      </c>
      <c r="E433" s="108">
        <v>0</v>
      </c>
      <c r="F433" s="87" t="str">
        <f t="shared" si="9"/>
        <v>-</v>
      </c>
    </row>
    <row r="434" spans="1:6" s="21" customFormat="1" ht="12.75" customHeight="1" x14ac:dyDescent="0.2">
      <c r="A434" s="84" t="s">
        <v>876</v>
      </c>
      <c r="B434" s="85" t="s">
        <v>877</v>
      </c>
      <c r="C434" s="86" t="s">
        <v>876</v>
      </c>
      <c r="D434" s="108">
        <v>0</v>
      </c>
      <c r="E434" s="108">
        <v>0</v>
      </c>
      <c r="F434" s="87" t="str">
        <f t="shared" si="9"/>
        <v>-</v>
      </c>
    </row>
    <row r="435" spans="1:6" s="21" customFormat="1" ht="12.75" customHeight="1" x14ac:dyDescent="0.2">
      <c r="A435" s="84" t="s">
        <v>878</v>
      </c>
      <c r="B435" s="85" t="s">
        <v>879</v>
      </c>
      <c r="C435" s="86" t="s">
        <v>878</v>
      </c>
      <c r="D435" s="108">
        <v>0</v>
      </c>
      <c r="E435" s="108">
        <v>0</v>
      </c>
      <c r="F435" s="87" t="str">
        <f t="shared" si="9"/>
        <v>-</v>
      </c>
    </row>
    <row r="436" spans="1:6" s="21" customFormat="1" ht="12.75" customHeight="1" x14ac:dyDescent="0.2">
      <c r="A436" s="84" t="s">
        <v>880</v>
      </c>
      <c r="B436" s="85" t="s">
        <v>881</v>
      </c>
      <c r="C436" s="86" t="s">
        <v>880</v>
      </c>
      <c r="D436" s="108">
        <v>0</v>
      </c>
      <c r="E436" s="108">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9" t="s">
        <v>885</v>
      </c>
      <c r="C438" s="86" t="s">
        <v>884</v>
      </c>
      <c r="D438" s="108">
        <v>0</v>
      </c>
      <c r="E438" s="108">
        <v>0</v>
      </c>
      <c r="F438" s="87" t="str">
        <f t="shared" si="9"/>
        <v>-</v>
      </c>
    </row>
    <row r="439" spans="1:6" s="21" customFormat="1" ht="24" customHeight="1" x14ac:dyDescent="0.2">
      <c r="A439" s="84" t="s">
        <v>886</v>
      </c>
      <c r="B439" s="109" t="s">
        <v>887</v>
      </c>
      <c r="C439" s="86" t="s">
        <v>886</v>
      </c>
      <c r="D439" s="108">
        <v>0</v>
      </c>
      <c r="E439" s="108">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108">
        <v>0</v>
      </c>
      <c r="E441" s="108">
        <v>0</v>
      </c>
      <c r="F441" s="87" t="str">
        <f t="shared" si="9"/>
        <v>-</v>
      </c>
    </row>
    <row r="442" spans="1:6" s="21" customFormat="1" ht="12.75" customHeight="1" x14ac:dyDescent="0.2">
      <c r="A442" s="84" t="s">
        <v>892</v>
      </c>
      <c r="B442" s="85" t="s">
        <v>893</v>
      </c>
      <c r="C442" s="86" t="s">
        <v>892</v>
      </c>
      <c r="D442" s="108">
        <v>0</v>
      </c>
      <c r="E442" s="108">
        <v>0</v>
      </c>
      <c r="F442" s="87" t="str">
        <f t="shared" si="9"/>
        <v>-</v>
      </c>
    </row>
    <row r="443" spans="1:6" s="21" customFormat="1" ht="12.75" customHeight="1" x14ac:dyDescent="0.2">
      <c r="A443" s="84" t="s">
        <v>894</v>
      </c>
      <c r="B443" s="85" t="s">
        <v>895</v>
      </c>
      <c r="C443" s="86" t="s">
        <v>894</v>
      </c>
      <c r="D443" s="108">
        <v>0</v>
      </c>
      <c r="E443" s="108">
        <v>0</v>
      </c>
      <c r="F443" s="87" t="str">
        <f t="shared" si="9"/>
        <v>-</v>
      </c>
    </row>
    <row r="444" spans="1:6" s="21" customFormat="1" ht="24" customHeight="1" x14ac:dyDescent="0.2">
      <c r="A444" s="84" t="s">
        <v>896</v>
      </c>
      <c r="B444" s="109" t="s">
        <v>897</v>
      </c>
      <c r="C444" s="86" t="s">
        <v>896</v>
      </c>
      <c r="D444" s="108">
        <v>0</v>
      </c>
      <c r="E444" s="108">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108">
        <v>0</v>
      </c>
      <c r="E446" s="108">
        <v>0</v>
      </c>
      <c r="F446" s="87" t="str">
        <f t="shared" si="9"/>
        <v>-</v>
      </c>
    </row>
    <row r="447" spans="1:6" s="21" customFormat="1" ht="24" customHeight="1" x14ac:dyDescent="0.2">
      <c r="A447" s="84" t="s">
        <v>902</v>
      </c>
      <c r="B447" s="85" t="s">
        <v>903</v>
      </c>
      <c r="C447" s="86" t="s">
        <v>902</v>
      </c>
      <c r="D447" s="108">
        <v>0</v>
      </c>
      <c r="E447" s="108">
        <v>0</v>
      </c>
      <c r="F447" s="87" t="str">
        <f t="shared" si="9"/>
        <v>-</v>
      </c>
    </row>
    <row r="448" spans="1:6" s="21" customFormat="1" ht="24" customHeight="1" x14ac:dyDescent="0.2">
      <c r="A448" s="84" t="s">
        <v>904</v>
      </c>
      <c r="B448" s="85" t="s">
        <v>905</v>
      </c>
      <c r="C448" s="86" t="s">
        <v>904</v>
      </c>
      <c r="D448" s="108">
        <v>0</v>
      </c>
      <c r="E448" s="108">
        <v>0</v>
      </c>
      <c r="F448" s="87" t="str">
        <f t="shared" si="9"/>
        <v>-</v>
      </c>
    </row>
    <row r="449" spans="1:6" s="21" customFormat="1" ht="12.75" customHeight="1" x14ac:dyDescent="0.2">
      <c r="A449" s="84" t="s">
        <v>906</v>
      </c>
      <c r="B449" s="85" t="s">
        <v>907</v>
      </c>
      <c r="C449" s="86" t="s">
        <v>906</v>
      </c>
      <c r="D449" s="108">
        <v>0</v>
      </c>
      <c r="E449" s="108">
        <v>0</v>
      </c>
      <c r="F449" s="87" t="str">
        <f t="shared" si="9"/>
        <v>-</v>
      </c>
    </row>
    <row r="450" spans="1:6" s="21" customFormat="1" ht="12.75" customHeight="1" x14ac:dyDescent="0.2">
      <c r="A450" s="84" t="s">
        <v>908</v>
      </c>
      <c r="B450" s="85" t="s">
        <v>909</v>
      </c>
      <c r="C450" s="86" t="s">
        <v>908</v>
      </c>
      <c r="D450" s="108">
        <v>0</v>
      </c>
      <c r="E450" s="108">
        <v>0</v>
      </c>
      <c r="F450" s="87" t="str">
        <f t="shared" si="9"/>
        <v>-</v>
      </c>
    </row>
    <row r="451" spans="1:6" s="21" customFormat="1" ht="12.75" customHeight="1" x14ac:dyDescent="0.2">
      <c r="A451" s="84" t="s">
        <v>910</v>
      </c>
      <c r="B451" s="85" t="s">
        <v>911</v>
      </c>
      <c r="C451" s="86" t="s">
        <v>910</v>
      </c>
      <c r="D451" s="108">
        <v>0</v>
      </c>
      <c r="E451" s="108">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108">
        <v>0</v>
      </c>
      <c r="E453" s="108">
        <v>0</v>
      </c>
      <c r="F453" s="87" t="str">
        <f t="shared" si="9"/>
        <v>-</v>
      </c>
    </row>
    <row r="454" spans="1:6" s="21" customFormat="1" ht="12.75" customHeight="1" x14ac:dyDescent="0.2">
      <c r="A454" s="84" t="s">
        <v>916</v>
      </c>
      <c r="B454" s="85" t="s">
        <v>917</v>
      </c>
      <c r="C454" s="86" t="s">
        <v>916</v>
      </c>
      <c r="D454" s="108">
        <v>0</v>
      </c>
      <c r="E454" s="108">
        <v>0</v>
      </c>
      <c r="F454" s="87" t="str">
        <f t="shared" si="9"/>
        <v>-</v>
      </c>
    </row>
    <row r="455" spans="1:6" s="21" customFormat="1" ht="12.75" customHeight="1" x14ac:dyDescent="0.2">
      <c r="A455" s="84" t="s">
        <v>918</v>
      </c>
      <c r="B455" s="85" t="s">
        <v>919</v>
      </c>
      <c r="C455" s="86" t="s">
        <v>918</v>
      </c>
      <c r="D455" s="108">
        <v>0</v>
      </c>
      <c r="E455" s="108">
        <v>0</v>
      </c>
      <c r="F455" s="87" t="str">
        <f t="shared" si="9"/>
        <v>-</v>
      </c>
    </row>
    <row r="456" spans="1:6" s="21" customFormat="1" ht="12.75" customHeight="1" x14ac:dyDescent="0.2">
      <c r="A456" s="84" t="s">
        <v>920</v>
      </c>
      <c r="B456" s="85" t="s">
        <v>921</v>
      </c>
      <c r="C456" s="86" t="s">
        <v>920</v>
      </c>
      <c r="D456" s="108">
        <v>0</v>
      </c>
      <c r="E456" s="108">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108">
        <v>0</v>
      </c>
      <c r="E458" s="108">
        <v>0</v>
      </c>
      <c r="F458" s="87" t="str">
        <f t="shared" si="9"/>
        <v>-</v>
      </c>
    </row>
    <row r="459" spans="1:6" s="21" customFormat="1" ht="12.75" customHeight="1" x14ac:dyDescent="0.2">
      <c r="A459" s="84" t="s">
        <v>926</v>
      </c>
      <c r="B459" s="85" t="s">
        <v>927</v>
      </c>
      <c r="C459" s="86" t="s">
        <v>926</v>
      </c>
      <c r="D459" s="108">
        <v>0</v>
      </c>
      <c r="E459" s="108">
        <v>0</v>
      </c>
      <c r="F459" s="87" t="str">
        <f t="shared" si="9"/>
        <v>-</v>
      </c>
    </row>
    <row r="460" spans="1:6" s="21" customFormat="1" ht="12.75" customHeight="1" x14ac:dyDescent="0.2">
      <c r="A460" s="84" t="s">
        <v>928</v>
      </c>
      <c r="B460" s="85" t="s">
        <v>929</v>
      </c>
      <c r="C460" s="86" t="s">
        <v>928</v>
      </c>
      <c r="D460" s="108">
        <v>0</v>
      </c>
      <c r="E460" s="108">
        <v>0</v>
      </c>
      <c r="F460" s="87" t="str">
        <f t="shared" si="9"/>
        <v>-</v>
      </c>
    </row>
    <row r="461" spans="1:6" s="21" customFormat="1" ht="12.75" customHeight="1" x14ac:dyDescent="0.2">
      <c r="A461" s="84" t="s">
        <v>930</v>
      </c>
      <c r="B461" s="85" t="s">
        <v>931</v>
      </c>
      <c r="C461" s="86" t="s">
        <v>930</v>
      </c>
      <c r="D461" s="108">
        <v>0</v>
      </c>
      <c r="E461" s="108">
        <v>0</v>
      </c>
      <c r="F461" s="87" t="str">
        <f t="shared" si="9"/>
        <v>-</v>
      </c>
    </row>
    <row r="462" spans="1:6" s="21" customFormat="1" ht="12.75" customHeight="1" x14ac:dyDescent="0.2">
      <c r="A462" s="84" t="s">
        <v>932</v>
      </c>
      <c r="B462" s="85" t="s">
        <v>933</v>
      </c>
      <c r="C462" s="86" t="s">
        <v>932</v>
      </c>
      <c r="D462" s="108">
        <v>0</v>
      </c>
      <c r="E462" s="108">
        <v>0</v>
      </c>
      <c r="F462" s="87" t="str">
        <f t="shared" si="9"/>
        <v>-</v>
      </c>
    </row>
    <row r="463" spans="1:6" s="21" customFormat="1" ht="24" customHeight="1" x14ac:dyDescent="0.2">
      <c r="A463" s="84" t="s">
        <v>934</v>
      </c>
      <c r="B463" s="85" t="s">
        <v>935</v>
      </c>
      <c r="C463" s="86" t="s">
        <v>934</v>
      </c>
      <c r="D463" s="108">
        <v>0</v>
      </c>
      <c r="E463" s="108">
        <v>0</v>
      </c>
      <c r="F463" s="87" t="str">
        <f t="shared" si="9"/>
        <v>-</v>
      </c>
    </row>
    <row r="464" spans="1:6" s="21" customFormat="1" ht="12" customHeight="1" x14ac:dyDescent="0.2">
      <c r="A464" s="110" t="s">
        <v>936</v>
      </c>
      <c r="B464" s="114" t="s">
        <v>937</v>
      </c>
      <c r="C464" s="111" t="s">
        <v>936</v>
      </c>
      <c r="D464" s="112">
        <v>0</v>
      </c>
      <c r="E464" s="112">
        <v>0</v>
      </c>
      <c r="F464" s="113" t="str">
        <f t="shared" si="9"/>
        <v>-</v>
      </c>
    </row>
    <row r="465" spans="1:6" s="21" customFormat="1" ht="12.75" customHeight="1" x14ac:dyDescent="0.2">
      <c r="A465" s="110" t="s">
        <v>938</v>
      </c>
      <c r="B465" s="114" t="s">
        <v>939</v>
      </c>
      <c r="C465" s="111" t="s">
        <v>938</v>
      </c>
      <c r="D465" s="112">
        <v>0</v>
      </c>
      <c r="E465" s="112">
        <v>0</v>
      </c>
      <c r="F465" s="113"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108">
        <v>0</v>
      </c>
      <c r="E468" s="108">
        <v>0</v>
      </c>
      <c r="F468" s="87" t="str">
        <f t="shared" si="9"/>
        <v>-</v>
      </c>
    </row>
    <row r="469" spans="1:6" s="21" customFormat="1" ht="12.75" customHeight="1" x14ac:dyDescent="0.2">
      <c r="A469" s="84" t="s">
        <v>946</v>
      </c>
      <c r="B469" s="85" t="s">
        <v>947</v>
      </c>
      <c r="C469" s="86" t="s">
        <v>946</v>
      </c>
      <c r="D469" s="108">
        <v>0</v>
      </c>
      <c r="E469" s="108">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108">
        <v>0</v>
      </c>
      <c r="E471" s="108">
        <v>0</v>
      </c>
      <c r="F471" s="87" t="str">
        <f t="shared" si="9"/>
        <v>-</v>
      </c>
    </row>
    <row r="472" spans="1:6" s="21" customFormat="1" ht="12.75" customHeight="1" x14ac:dyDescent="0.2">
      <c r="A472" s="84" t="s">
        <v>952</v>
      </c>
      <c r="B472" s="85" t="s">
        <v>953</v>
      </c>
      <c r="C472" s="86" t="s">
        <v>952</v>
      </c>
      <c r="D472" s="108">
        <v>0</v>
      </c>
      <c r="E472" s="108">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108">
        <v>0</v>
      </c>
      <c r="E474" s="108">
        <v>0</v>
      </c>
      <c r="F474" s="87" t="str">
        <f t="shared" si="9"/>
        <v>-</v>
      </c>
    </row>
    <row r="475" spans="1:6" s="21" customFormat="1" ht="12.75" customHeight="1" x14ac:dyDescent="0.2">
      <c r="A475" s="84" t="s">
        <v>958</v>
      </c>
      <c r="B475" s="85" t="s">
        <v>959</v>
      </c>
      <c r="C475" s="86" t="s">
        <v>958</v>
      </c>
      <c r="D475" s="108">
        <v>0</v>
      </c>
      <c r="E475" s="108">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108">
        <v>0</v>
      </c>
      <c r="E477" s="108">
        <v>0</v>
      </c>
      <c r="F477" s="87" t="str">
        <f t="shared" si="9"/>
        <v>-</v>
      </c>
    </row>
    <row r="478" spans="1:6" s="21" customFormat="1" ht="12.75" customHeight="1" x14ac:dyDescent="0.2">
      <c r="A478" s="84" t="s">
        <v>964</v>
      </c>
      <c r="B478" s="85" t="s">
        <v>965</v>
      </c>
      <c r="C478" s="86" t="s">
        <v>964</v>
      </c>
      <c r="D478" s="108">
        <v>0</v>
      </c>
      <c r="E478" s="108">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108">
        <v>0</v>
      </c>
      <c r="E481" s="108">
        <v>0</v>
      </c>
      <c r="F481" s="87" t="str">
        <f t="shared" si="9"/>
        <v>-</v>
      </c>
    </row>
    <row r="482" spans="1:6" s="21" customFormat="1" ht="12.75" customHeight="1" x14ac:dyDescent="0.2">
      <c r="A482" s="84" t="s">
        <v>972</v>
      </c>
      <c r="B482" s="85" t="s">
        <v>973</v>
      </c>
      <c r="C482" s="86" t="s">
        <v>972</v>
      </c>
      <c r="D482" s="108">
        <v>0</v>
      </c>
      <c r="E482" s="108">
        <v>0</v>
      </c>
      <c r="F482" s="87" t="str">
        <f t="shared" si="9"/>
        <v>-</v>
      </c>
    </row>
    <row r="483" spans="1:6" s="21" customFormat="1" ht="12.75" customHeight="1" x14ac:dyDescent="0.2">
      <c r="A483" s="84" t="s">
        <v>974</v>
      </c>
      <c r="B483" s="85" t="s">
        <v>975</v>
      </c>
      <c r="C483" s="86" t="s">
        <v>974</v>
      </c>
      <c r="D483" s="108">
        <v>0</v>
      </c>
      <c r="E483" s="108">
        <v>0</v>
      </c>
      <c r="F483" s="87" t="str">
        <f t="shared" si="9"/>
        <v>-</v>
      </c>
    </row>
    <row r="484" spans="1:6" s="21" customFormat="1" ht="24" customHeight="1" x14ac:dyDescent="0.2">
      <c r="A484" s="84" t="s">
        <v>976</v>
      </c>
      <c r="B484" s="109" t="s">
        <v>977</v>
      </c>
      <c r="C484" s="86" t="s">
        <v>976</v>
      </c>
      <c r="D484" s="108">
        <v>0</v>
      </c>
      <c r="E484" s="108">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9" t="s">
        <v>981</v>
      </c>
      <c r="C486" s="86" t="s">
        <v>980</v>
      </c>
      <c r="D486" s="108">
        <v>0</v>
      </c>
      <c r="E486" s="108">
        <v>0</v>
      </c>
      <c r="F486" s="87" t="str">
        <f t="shared" si="9"/>
        <v>-</v>
      </c>
    </row>
    <row r="487" spans="1:6" s="21" customFormat="1" ht="12.75" customHeight="1" x14ac:dyDescent="0.2">
      <c r="A487" s="84" t="s">
        <v>982</v>
      </c>
      <c r="B487" s="85" t="s">
        <v>983</v>
      </c>
      <c r="C487" s="86" t="s">
        <v>982</v>
      </c>
      <c r="D487" s="108">
        <v>0</v>
      </c>
      <c r="E487" s="108">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108">
        <v>0</v>
      </c>
      <c r="E489" s="108">
        <v>0</v>
      </c>
      <c r="F489" s="87" t="str">
        <f t="shared" si="9"/>
        <v>-</v>
      </c>
    </row>
    <row r="490" spans="1:6" s="21" customFormat="1" ht="12.75" customHeight="1" x14ac:dyDescent="0.2">
      <c r="A490" s="84" t="s">
        <v>988</v>
      </c>
      <c r="B490" s="85" t="s">
        <v>989</v>
      </c>
      <c r="C490" s="86" t="s">
        <v>988</v>
      </c>
      <c r="D490" s="108">
        <v>0</v>
      </c>
      <c r="E490" s="108">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108">
        <v>0</v>
      </c>
      <c r="E493" s="108">
        <v>0</v>
      </c>
      <c r="F493" s="87" t="str">
        <f t="shared" si="9"/>
        <v>-</v>
      </c>
    </row>
    <row r="494" spans="1:6" s="21" customFormat="1" ht="12.75" customHeight="1" x14ac:dyDescent="0.2">
      <c r="A494" s="84" t="s">
        <v>996</v>
      </c>
      <c r="B494" s="85" t="s">
        <v>997</v>
      </c>
      <c r="C494" s="86" t="s">
        <v>996</v>
      </c>
      <c r="D494" s="108">
        <v>0</v>
      </c>
      <c r="E494" s="108">
        <v>0</v>
      </c>
      <c r="F494" s="87" t="str">
        <f t="shared" ref="F494:F557" si="10">IF(D494&lt;&gt;0,IF(E494/D494&gt;=100,"&gt;&gt;100",E494/D494*100),"-")</f>
        <v>-</v>
      </c>
    </row>
    <row r="495" spans="1:6" s="21" customFormat="1" ht="12.75" customHeight="1" x14ac:dyDescent="0.2">
      <c r="A495" s="84" t="s">
        <v>998</v>
      </c>
      <c r="B495" s="85" t="s">
        <v>999</v>
      </c>
      <c r="C495" s="86" t="s">
        <v>998</v>
      </c>
      <c r="D495" s="108">
        <v>0</v>
      </c>
      <c r="E495" s="108">
        <v>0</v>
      </c>
      <c r="F495" s="87" t="str">
        <f t="shared" si="10"/>
        <v>-</v>
      </c>
    </row>
    <row r="496" spans="1:6" s="21" customFormat="1" ht="12.75" customHeight="1" x14ac:dyDescent="0.2">
      <c r="A496" s="84" t="s">
        <v>1000</v>
      </c>
      <c r="B496" s="85" t="s">
        <v>1001</v>
      </c>
      <c r="C496" s="86" t="s">
        <v>1000</v>
      </c>
      <c r="D496" s="108">
        <v>0</v>
      </c>
      <c r="E496" s="108">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108">
        <v>0</v>
      </c>
      <c r="E498" s="108">
        <v>0</v>
      </c>
      <c r="F498" s="87" t="str">
        <f t="shared" si="10"/>
        <v>-</v>
      </c>
    </row>
    <row r="499" spans="1:6" s="21" customFormat="1" ht="12.75" customHeight="1" x14ac:dyDescent="0.2">
      <c r="A499" s="84" t="s">
        <v>1006</v>
      </c>
      <c r="B499" s="85" t="s">
        <v>1007</v>
      </c>
      <c r="C499" s="86" t="s">
        <v>1006</v>
      </c>
      <c r="D499" s="108">
        <v>0</v>
      </c>
      <c r="E499" s="108">
        <v>0</v>
      </c>
      <c r="F499" s="87" t="str">
        <f t="shared" si="10"/>
        <v>-</v>
      </c>
    </row>
    <row r="500" spans="1:6" s="21" customFormat="1" ht="12.75" customHeight="1" x14ac:dyDescent="0.2">
      <c r="A500" s="84" t="s">
        <v>1008</v>
      </c>
      <c r="B500" s="85" t="s">
        <v>1009</v>
      </c>
      <c r="C500" s="86" t="s">
        <v>1008</v>
      </c>
      <c r="D500" s="108">
        <v>0</v>
      </c>
      <c r="E500" s="108">
        <v>0</v>
      </c>
      <c r="F500" s="87" t="str">
        <f t="shared" si="10"/>
        <v>-</v>
      </c>
    </row>
    <row r="501" spans="1:6" s="21" customFormat="1" ht="12.75" customHeight="1" x14ac:dyDescent="0.2">
      <c r="A501" s="84" t="s">
        <v>1010</v>
      </c>
      <c r="B501" s="85" t="s">
        <v>1011</v>
      </c>
      <c r="C501" s="86" t="s">
        <v>1010</v>
      </c>
      <c r="D501" s="108">
        <v>0</v>
      </c>
      <c r="E501" s="108">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108">
        <v>0</v>
      </c>
      <c r="E503" s="108">
        <v>0</v>
      </c>
      <c r="F503" s="87" t="str">
        <f t="shared" si="10"/>
        <v>-</v>
      </c>
    </row>
    <row r="504" spans="1:6" s="21" customFormat="1" ht="12.75" customHeight="1" x14ac:dyDescent="0.2">
      <c r="A504" s="84" t="s">
        <v>1016</v>
      </c>
      <c r="B504" s="85" t="s">
        <v>1017</v>
      </c>
      <c r="C504" s="86" t="s">
        <v>1016</v>
      </c>
      <c r="D504" s="108">
        <v>0</v>
      </c>
      <c r="E504" s="108">
        <v>0</v>
      </c>
      <c r="F504" s="87" t="str">
        <f t="shared" si="10"/>
        <v>-</v>
      </c>
    </row>
    <row r="505" spans="1:6" s="21" customFormat="1" ht="24" customHeight="1" x14ac:dyDescent="0.2">
      <c r="A505" s="84" t="s">
        <v>1018</v>
      </c>
      <c r="B505" s="85" t="s">
        <v>1019</v>
      </c>
      <c r="C505" s="86" t="s">
        <v>1018</v>
      </c>
      <c r="D505" s="108">
        <v>0</v>
      </c>
      <c r="E505" s="108">
        <v>0</v>
      </c>
      <c r="F505" s="87" t="str">
        <f t="shared" si="10"/>
        <v>-</v>
      </c>
    </row>
    <row r="506" spans="1:6" s="21" customFormat="1" ht="12.75" customHeight="1" x14ac:dyDescent="0.2">
      <c r="A506" s="84" t="s">
        <v>1020</v>
      </c>
      <c r="B506" s="85" t="s">
        <v>1021</v>
      </c>
      <c r="C506" s="86" t="s">
        <v>1020</v>
      </c>
      <c r="D506" s="108">
        <v>0</v>
      </c>
      <c r="E506" s="108">
        <v>0</v>
      </c>
      <c r="F506" s="87" t="str">
        <f t="shared" si="10"/>
        <v>-</v>
      </c>
    </row>
    <row r="507" spans="1:6" s="21" customFormat="1" ht="12.75" customHeight="1" x14ac:dyDescent="0.2">
      <c r="A507" s="84" t="s">
        <v>1022</v>
      </c>
      <c r="B507" s="85" t="s">
        <v>1023</v>
      </c>
      <c r="C507" s="86" t="s">
        <v>1022</v>
      </c>
      <c r="D507" s="108">
        <v>0</v>
      </c>
      <c r="E507" s="108">
        <v>0</v>
      </c>
      <c r="F507" s="87" t="str">
        <f t="shared" si="10"/>
        <v>-</v>
      </c>
    </row>
    <row r="508" spans="1:6" s="21" customFormat="1" ht="12.75" customHeight="1" x14ac:dyDescent="0.2">
      <c r="A508" s="84" t="s">
        <v>1024</v>
      </c>
      <c r="B508" s="85" t="s">
        <v>1025</v>
      </c>
      <c r="C508" s="86" t="s">
        <v>1024</v>
      </c>
      <c r="D508" s="108">
        <v>0</v>
      </c>
      <c r="E508" s="108">
        <v>0</v>
      </c>
      <c r="F508" s="87" t="str">
        <f t="shared" si="10"/>
        <v>-</v>
      </c>
    </row>
    <row r="509" spans="1:6" s="21" customFormat="1" ht="24" customHeight="1" x14ac:dyDescent="0.2">
      <c r="A509" s="84" t="s">
        <v>1026</v>
      </c>
      <c r="B509" s="109"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108">
        <v>0</v>
      </c>
      <c r="E510" s="108">
        <v>0</v>
      </c>
      <c r="F510" s="87" t="str">
        <f t="shared" si="10"/>
        <v>-</v>
      </c>
    </row>
    <row r="511" spans="1:6" s="21" customFormat="1" ht="12.75" customHeight="1" x14ac:dyDescent="0.2">
      <c r="A511" s="84" t="s">
        <v>1030</v>
      </c>
      <c r="B511" s="85" t="s">
        <v>1031</v>
      </c>
      <c r="C511" s="86" t="s">
        <v>1030</v>
      </c>
      <c r="D511" s="108">
        <v>0</v>
      </c>
      <c r="E511" s="108">
        <v>0</v>
      </c>
      <c r="F511" s="87" t="str">
        <f t="shared" si="10"/>
        <v>-</v>
      </c>
    </row>
    <row r="512" spans="1:6" s="21" customFormat="1" ht="12.75" customHeight="1" x14ac:dyDescent="0.2">
      <c r="A512" s="84" t="s">
        <v>1032</v>
      </c>
      <c r="B512" s="85" t="s">
        <v>1033</v>
      </c>
      <c r="C512" s="86" t="s">
        <v>1032</v>
      </c>
      <c r="D512" s="108">
        <v>0</v>
      </c>
      <c r="E512" s="108">
        <v>0</v>
      </c>
      <c r="F512" s="87" t="str">
        <f t="shared" si="10"/>
        <v>-</v>
      </c>
    </row>
    <row r="513" spans="1:6" s="21" customFormat="1" ht="12.75" customHeight="1" x14ac:dyDescent="0.2">
      <c r="A513" s="84" t="s">
        <v>1034</v>
      </c>
      <c r="B513" s="85" t="s">
        <v>1035</v>
      </c>
      <c r="C513" s="86" t="s">
        <v>1034</v>
      </c>
      <c r="D513" s="108">
        <v>0</v>
      </c>
      <c r="E513" s="108">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108">
        <v>0</v>
      </c>
      <c r="E515" s="108">
        <v>0</v>
      </c>
      <c r="F515" s="87" t="str">
        <f t="shared" si="10"/>
        <v>-</v>
      </c>
    </row>
    <row r="516" spans="1:6" s="21" customFormat="1" ht="12.75" customHeight="1" x14ac:dyDescent="0.2">
      <c r="A516" s="84" t="s">
        <v>1040</v>
      </c>
      <c r="B516" s="85" t="s">
        <v>1041</v>
      </c>
      <c r="C516" s="86" t="s">
        <v>1040</v>
      </c>
      <c r="D516" s="108">
        <v>0</v>
      </c>
      <c r="E516" s="108">
        <v>0</v>
      </c>
      <c r="F516" s="87" t="str">
        <f t="shared" si="10"/>
        <v>-</v>
      </c>
    </row>
    <row r="517" spans="1:6" s="21" customFormat="1" ht="12.75" customHeight="1" x14ac:dyDescent="0.2">
      <c r="A517" s="84" t="s">
        <v>1042</v>
      </c>
      <c r="B517" s="85" t="s">
        <v>1043</v>
      </c>
      <c r="C517" s="86" t="s">
        <v>1042</v>
      </c>
      <c r="D517" s="108">
        <v>0</v>
      </c>
      <c r="E517" s="108">
        <v>0</v>
      </c>
      <c r="F517" s="87" t="str">
        <f t="shared" si="10"/>
        <v>-</v>
      </c>
    </row>
    <row r="518" spans="1:6" s="21" customFormat="1" ht="12.75" customHeight="1" x14ac:dyDescent="0.2">
      <c r="A518" s="84" t="s">
        <v>1044</v>
      </c>
      <c r="B518" s="85" t="s">
        <v>1045</v>
      </c>
      <c r="C518" s="86" t="s">
        <v>1044</v>
      </c>
      <c r="D518" s="108">
        <v>0</v>
      </c>
      <c r="E518" s="108">
        <v>0</v>
      </c>
      <c r="F518" s="87" t="str">
        <f t="shared" si="10"/>
        <v>-</v>
      </c>
    </row>
    <row r="519" spans="1:6" s="21" customFormat="1" ht="12.75" customHeight="1" x14ac:dyDescent="0.2">
      <c r="A519" s="84" t="s">
        <v>1046</v>
      </c>
      <c r="B519" s="85" t="s">
        <v>1047</v>
      </c>
      <c r="C519" s="86" t="s">
        <v>1046</v>
      </c>
      <c r="D519" s="108">
        <v>0</v>
      </c>
      <c r="E519" s="108">
        <v>0</v>
      </c>
      <c r="F519" s="87" t="str">
        <f t="shared" si="10"/>
        <v>-</v>
      </c>
    </row>
    <row r="520" spans="1:6" s="21" customFormat="1" ht="12.75" customHeight="1" x14ac:dyDescent="0.2">
      <c r="A520" s="84" t="s">
        <v>1048</v>
      </c>
      <c r="B520" s="85" t="s">
        <v>1049</v>
      </c>
      <c r="C520" s="86" t="s">
        <v>1048</v>
      </c>
      <c r="D520" s="108">
        <v>0</v>
      </c>
      <c r="E520" s="108">
        <v>0</v>
      </c>
      <c r="F520" s="87" t="str">
        <f t="shared" si="10"/>
        <v>-</v>
      </c>
    </row>
    <row r="521" spans="1:6" s="21" customFormat="1" ht="12" customHeight="1" x14ac:dyDescent="0.2">
      <c r="A521" s="110" t="s">
        <v>1050</v>
      </c>
      <c r="B521" s="107" t="s">
        <v>1051</v>
      </c>
      <c r="C521" s="111" t="s">
        <v>1050</v>
      </c>
      <c r="D521" s="112">
        <v>0</v>
      </c>
      <c r="E521" s="112">
        <v>0</v>
      </c>
      <c r="F521" s="113"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108">
        <v>0</v>
      </c>
      <c r="E524" s="108">
        <v>0</v>
      </c>
      <c r="F524" s="87" t="str">
        <f t="shared" si="10"/>
        <v>-</v>
      </c>
    </row>
    <row r="525" spans="1:6" s="21" customFormat="1" ht="12.75" customHeight="1" x14ac:dyDescent="0.2">
      <c r="A525" s="84" t="s">
        <v>1058</v>
      </c>
      <c r="B525" s="85" t="s">
        <v>1059</v>
      </c>
      <c r="C525" s="86" t="s">
        <v>1058</v>
      </c>
      <c r="D525" s="108">
        <v>0</v>
      </c>
      <c r="E525" s="108">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108">
        <v>0</v>
      </c>
      <c r="E527" s="108">
        <v>0</v>
      </c>
      <c r="F527" s="87" t="str">
        <f t="shared" si="10"/>
        <v>-</v>
      </c>
    </row>
    <row r="528" spans="1:6" s="21" customFormat="1" ht="12.75" customHeight="1" x14ac:dyDescent="0.2">
      <c r="A528" s="84" t="s">
        <v>1064</v>
      </c>
      <c r="B528" s="85" t="s">
        <v>1065</v>
      </c>
      <c r="C528" s="86" t="s">
        <v>1064</v>
      </c>
      <c r="D528" s="108">
        <v>0</v>
      </c>
      <c r="E528" s="108">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108">
        <v>0</v>
      </c>
      <c r="E530" s="108">
        <v>0</v>
      </c>
      <c r="F530" s="87" t="str">
        <f t="shared" si="10"/>
        <v>-</v>
      </c>
    </row>
    <row r="531" spans="1:6" s="21" customFormat="1" ht="12.75" customHeight="1" x14ac:dyDescent="0.2">
      <c r="A531" s="84" t="s">
        <v>1070</v>
      </c>
      <c r="B531" s="85" t="s">
        <v>1071</v>
      </c>
      <c r="C531" s="86" t="s">
        <v>1070</v>
      </c>
      <c r="D531" s="108">
        <v>0</v>
      </c>
      <c r="E531" s="108">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108">
        <v>0</v>
      </c>
      <c r="E533" s="108">
        <v>0</v>
      </c>
      <c r="F533" s="87" t="str">
        <f t="shared" si="10"/>
        <v>-</v>
      </c>
    </row>
    <row r="534" spans="1:6" s="21" customFormat="1" ht="12.75" customHeight="1" x14ac:dyDescent="0.2">
      <c r="A534" s="84" t="s">
        <v>1076</v>
      </c>
      <c r="B534" s="85" t="s">
        <v>1077</v>
      </c>
      <c r="C534" s="86" t="s">
        <v>1076</v>
      </c>
      <c r="D534" s="108">
        <v>0</v>
      </c>
      <c r="E534" s="108">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108">
        <v>0</v>
      </c>
      <c r="E538" s="108">
        <v>0</v>
      </c>
      <c r="F538" s="87" t="str">
        <f t="shared" si="10"/>
        <v>-</v>
      </c>
    </row>
    <row r="539" spans="1:6" s="21" customFormat="1" ht="12.75" customHeight="1" x14ac:dyDescent="0.2">
      <c r="A539" s="84" t="s">
        <v>1086</v>
      </c>
      <c r="B539" s="85" t="s">
        <v>1087</v>
      </c>
      <c r="C539" s="86" t="s">
        <v>1086</v>
      </c>
      <c r="D539" s="108">
        <v>0</v>
      </c>
      <c r="E539" s="108">
        <v>0</v>
      </c>
      <c r="F539" s="87" t="str">
        <f t="shared" si="10"/>
        <v>-</v>
      </c>
    </row>
    <row r="540" spans="1:6" s="21" customFormat="1" ht="12.75" customHeight="1" x14ac:dyDescent="0.2">
      <c r="A540" s="84" t="s">
        <v>1088</v>
      </c>
      <c r="B540" s="85" t="s">
        <v>1089</v>
      </c>
      <c r="C540" s="86" t="s">
        <v>1088</v>
      </c>
      <c r="D540" s="108">
        <v>0</v>
      </c>
      <c r="E540" s="108">
        <v>0</v>
      </c>
      <c r="F540" s="87" t="str">
        <f t="shared" si="10"/>
        <v>-</v>
      </c>
    </row>
    <row r="541" spans="1:6" s="21" customFormat="1" ht="12.75" customHeight="1" x14ac:dyDescent="0.2">
      <c r="A541" s="84" t="s">
        <v>1090</v>
      </c>
      <c r="B541" s="85" t="s">
        <v>1091</v>
      </c>
      <c r="C541" s="86" t="s">
        <v>1090</v>
      </c>
      <c r="D541" s="108">
        <v>0</v>
      </c>
      <c r="E541" s="108">
        <v>0</v>
      </c>
      <c r="F541" s="87" t="str">
        <f t="shared" si="10"/>
        <v>-</v>
      </c>
    </row>
    <row r="542" spans="1:6" s="21" customFormat="1" ht="24" customHeight="1" x14ac:dyDescent="0.2">
      <c r="A542" s="84" t="s">
        <v>1092</v>
      </c>
      <c r="B542" s="109"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108">
        <v>0</v>
      </c>
      <c r="E543" s="108">
        <v>0</v>
      </c>
      <c r="F543" s="87" t="str">
        <f t="shared" si="10"/>
        <v>-</v>
      </c>
    </row>
    <row r="544" spans="1:6" s="21" customFormat="1" ht="24" customHeight="1" x14ac:dyDescent="0.2">
      <c r="A544" s="84" t="s">
        <v>1096</v>
      </c>
      <c r="B544" s="85" t="s">
        <v>1097</v>
      </c>
      <c r="C544" s="86" t="s">
        <v>1096</v>
      </c>
      <c r="D544" s="108">
        <v>0</v>
      </c>
      <c r="E544" s="108">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108">
        <v>0</v>
      </c>
      <c r="E546" s="108">
        <v>0</v>
      </c>
      <c r="F546" s="87" t="str">
        <f t="shared" si="10"/>
        <v>-</v>
      </c>
    </row>
    <row r="547" spans="1:6" s="21" customFormat="1" ht="12.75" customHeight="1" x14ac:dyDescent="0.2">
      <c r="A547" s="122" t="s">
        <v>1102</v>
      </c>
      <c r="B547" s="85" t="s">
        <v>1103</v>
      </c>
      <c r="C547" s="123" t="s">
        <v>1102</v>
      </c>
      <c r="D547" s="108">
        <v>0</v>
      </c>
      <c r="E547" s="108">
        <v>0</v>
      </c>
      <c r="F547" s="87" t="str">
        <f t="shared" si="10"/>
        <v>-</v>
      </c>
    </row>
    <row r="548" spans="1:6" s="21" customFormat="1" ht="12.75" customHeight="1" x14ac:dyDescent="0.2">
      <c r="A548" s="122" t="s">
        <v>1104</v>
      </c>
      <c r="B548" s="85" t="s">
        <v>1105</v>
      </c>
      <c r="C548" s="123" t="s">
        <v>1104</v>
      </c>
      <c r="D548" s="108">
        <v>0</v>
      </c>
      <c r="E548" s="108">
        <v>0</v>
      </c>
      <c r="F548" s="87" t="str">
        <f t="shared" si="10"/>
        <v>-</v>
      </c>
    </row>
    <row r="549" spans="1:6" s="21" customFormat="1" ht="12.75" customHeight="1" x14ac:dyDescent="0.2">
      <c r="A549" s="84" t="s">
        <v>1106</v>
      </c>
      <c r="B549" s="109" t="s">
        <v>1107</v>
      </c>
      <c r="C549" s="86" t="s">
        <v>1106</v>
      </c>
      <c r="D549" s="108">
        <v>0</v>
      </c>
      <c r="E549" s="108">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108">
        <v>0</v>
      </c>
      <c r="E551" s="108">
        <v>0</v>
      </c>
      <c r="F551" s="87" t="str">
        <f t="shared" si="10"/>
        <v>-</v>
      </c>
    </row>
    <row r="552" spans="1:6" s="21" customFormat="1" ht="12.75" customHeight="1" x14ac:dyDescent="0.2">
      <c r="A552" s="84" t="s">
        <v>1112</v>
      </c>
      <c r="B552" s="85" t="s">
        <v>1113</v>
      </c>
      <c r="C552" s="86" t="s">
        <v>1112</v>
      </c>
      <c r="D552" s="108">
        <v>0</v>
      </c>
      <c r="E552" s="108">
        <v>0</v>
      </c>
      <c r="F552" s="87" t="str">
        <f t="shared" si="10"/>
        <v>-</v>
      </c>
    </row>
    <row r="553" spans="1:6" s="21" customFormat="1" ht="24" customHeight="1" x14ac:dyDescent="0.2">
      <c r="A553" s="84" t="s">
        <v>1114</v>
      </c>
      <c r="B553" s="85" t="s">
        <v>1115</v>
      </c>
      <c r="C553" s="86" t="s">
        <v>1114</v>
      </c>
      <c r="D553" s="108">
        <v>0</v>
      </c>
      <c r="E553" s="108">
        <v>0</v>
      </c>
      <c r="F553" s="87" t="str">
        <f t="shared" si="10"/>
        <v>-</v>
      </c>
    </row>
    <row r="554" spans="1:6" s="21" customFormat="1" ht="12.75" customHeight="1" x14ac:dyDescent="0.2">
      <c r="A554" s="84" t="s">
        <v>1116</v>
      </c>
      <c r="B554" s="85" t="s">
        <v>1117</v>
      </c>
      <c r="C554" s="86" t="s">
        <v>1116</v>
      </c>
      <c r="D554" s="108">
        <v>0</v>
      </c>
      <c r="E554" s="108">
        <v>0</v>
      </c>
      <c r="F554" s="87" t="str">
        <f t="shared" si="10"/>
        <v>-</v>
      </c>
    </row>
    <row r="555" spans="1:6" s="21" customFormat="1" ht="12.75" customHeight="1" x14ac:dyDescent="0.2">
      <c r="A555" s="84" t="s">
        <v>1118</v>
      </c>
      <c r="B555" s="85" t="s">
        <v>1119</v>
      </c>
      <c r="C555" s="86" t="s">
        <v>1118</v>
      </c>
      <c r="D555" s="108">
        <v>0</v>
      </c>
      <c r="E555" s="108">
        <v>0</v>
      </c>
      <c r="F555" s="87" t="str">
        <f t="shared" si="10"/>
        <v>-</v>
      </c>
    </row>
    <row r="556" spans="1:6" s="21" customFormat="1" ht="12.75" customHeight="1" x14ac:dyDescent="0.2">
      <c r="A556" s="84" t="s">
        <v>1120</v>
      </c>
      <c r="B556" s="85" t="s">
        <v>1121</v>
      </c>
      <c r="C556" s="86" t="s">
        <v>1120</v>
      </c>
      <c r="D556" s="108">
        <v>0</v>
      </c>
      <c r="E556" s="108">
        <v>0</v>
      </c>
      <c r="F556" s="87" t="str">
        <f t="shared" si="10"/>
        <v>-</v>
      </c>
    </row>
    <row r="557" spans="1:6" s="21" customFormat="1" ht="24" customHeight="1" x14ac:dyDescent="0.2">
      <c r="A557" s="84" t="s">
        <v>1122</v>
      </c>
      <c r="B557" s="109"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108">
        <v>0</v>
      </c>
      <c r="E558" s="108">
        <v>0</v>
      </c>
      <c r="F558" s="87" t="str">
        <f t="shared" ref="F558:F621" si="11">IF(D558&lt;&gt;0,IF(E558/D558&gt;=100,"&gt;&gt;100",E558/D558*100),"-")</f>
        <v>-</v>
      </c>
    </row>
    <row r="559" spans="1:6" s="21" customFormat="1" ht="12.75" customHeight="1" x14ac:dyDescent="0.2">
      <c r="A559" s="84" t="s">
        <v>1126</v>
      </c>
      <c r="B559" s="85" t="s">
        <v>1127</v>
      </c>
      <c r="C559" s="86" t="s">
        <v>1126</v>
      </c>
      <c r="D559" s="108">
        <v>0</v>
      </c>
      <c r="E559" s="108">
        <v>0</v>
      </c>
      <c r="F559" s="87" t="str">
        <f t="shared" si="11"/>
        <v>-</v>
      </c>
    </row>
    <row r="560" spans="1:6" s="21" customFormat="1" ht="12.75" customHeight="1" x14ac:dyDescent="0.2">
      <c r="A560" s="84" t="s">
        <v>1128</v>
      </c>
      <c r="B560" s="85" t="s">
        <v>1129</v>
      </c>
      <c r="C560" s="86" t="s">
        <v>1128</v>
      </c>
      <c r="D560" s="108">
        <v>0</v>
      </c>
      <c r="E560" s="108">
        <v>0</v>
      </c>
      <c r="F560" s="87" t="str">
        <f t="shared" si="11"/>
        <v>-</v>
      </c>
    </row>
    <row r="561" spans="1:6" s="21" customFormat="1" ht="12.75" customHeight="1" x14ac:dyDescent="0.2">
      <c r="A561" s="84" t="s">
        <v>1130</v>
      </c>
      <c r="B561" s="85" t="s">
        <v>1131</v>
      </c>
      <c r="C561" s="86" t="s">
        <v>1130</v>
      </c>
      <c r="D561" s="108">
        <v>0</v>
      </c>
      <c r="E561" s="108">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108">
        <v>0</v>
      </c>
      <c r="E563" s="108">
        <v>0</v>
      </c>
      <c r="F563" s="87" t="str">
        <f t="shared" si="11"/>
        <v>-</v>
      </c>
    </row>
    <row r="564" spans="1:6" s="21" customFormat="1" ht="12.75" customHeight="1" x14ac:dyDescent="0.2">
      <c r="A564" s="84" t="s">
        <v>1136</v>
      </c>
      <c r="B564" s="85" t="s">
        <v>1137</v>
      </c>
      <c r="C564" s="86" t="s">
        <v>1136</v>
      </c>
      <c r="D564" s="108">
        <v>0</v>
      </c>
      <c r="E564" s="108">
        <v>0</v>
      </c>
      <c r="F564" s="87" t="str">
        <f t="shared" si="11"/>
        <v>-</v>
      </c>
    </row>
    <row r="565" spans="1:6" s="21" customFormat="1" ht="12.75" customHeight="1" x14ac:dyDescent="0.2">
      <c r="A565" s="84" t="s">
        <v>1138</v>
      </c>
      <c r="B565" s="85" t="s">
        <v>1139</v>
      </c>
      <c r="C565" s="86" t="s">
        <v>1138</v>
      </c>
      <c r="D565" s="108">
        <v>0</v>
      </c>
      <c r="E565" s="108">
        <v>0</v>
      </c>
      <c r="F565" s="87" t="str">
        <f t="shared" si="11"/>
        <v>-</v>
      </c>
    </row>
    <row r="566" spans="1:6" s="21" customFormat="1" ht="12.75" customHeight="1" x14ac:dyDescent="0.2">
      <c r="A566" s="84" t="s">
        <v>1140</v>
      </c>
      <c r="B566" s="85" t="s">
        <v>1141</v>
      </c>
      <c r="C566" s="86" t="s">
        <v>1140</v>
      </c>
      <c r="D566" s="108">
        <v>0</v>
      </c>
      <c r="E566" s="108">
        <v>0</v>
      </c>
      <c r="F566" s="87" t="str">
        <f t="shared" si="11"/>
        <v>-</v>
      </c>
    </row>
    <row r="567" spans="1:6" s="21" customFormat="1" ht="12.75" customHeight="1" x14ac:dyDescent="0.2">
      <c r="A567" s="84" t="s">
        <v>1142</v>
      </c>
      <c r="B567" s="85" t="s">
        <v>1143</v>
      </c>
      <c r="C567" s="86" t="s">
        <v>1142</v>
      </c>
      <c r="D567" s="108">
        <v>0</v>
      </c>
      <c r="E567" s="108">
        <v>0</v>
      </c>
      <c r="F567" s="87" t="str">
        <f t="shared" si="11"/>
        <v>-</v>
      </c>
    </row>
    <row r="568" spans="1:6" s="21" customFormat="1" ht="12.75" customHeight="1" x14ac:dyDescent="0.2">
      <c r="A568" s="110" t="s">
        <v>1144</v>
      </c>
      <c r="B568" s="107" t="s">
        <v>1145</v>
      </c>
      <c r="C568" s="111" t="s">
        <v>1144</v>
      </c>
      <c r="D568" s="112">
        <v>0</v>
      </c>
      <c r="E568" s="112">
        <v>0</v>
      </c>
      <c r="F568" s="113" t="str">
        <f t="shared" si="11"/>
        <v>-</v>
      </c>
    </row>
    <row r="569" spans="1:6" s="21" customFormat="1" ht="12" customHeight="1" x14ac:dyDescent="0.2">
      <c r="A569" s="110" t="s">
        <v>1146</v>
      </c>
      <c r="B569" s="114" t="s">
        <v>1147</v>
      </c>
      <c r="C569" s="111" t="s">
        <v>1146</v>
      </c>
      <c r="D569" s="112">
        <v>0</v>
      </c>
      <c r="E569" s="112">
        <v>0</v>
      </c>
      <c r="F569" s="113" t="str">
        <f t="shared" si="11"/>
        <v>-</v>
      </c>
    </row>
    <row r="570" spans="1:6" s="21" customFormat="1" ht="12.75" customHeight="1" x14ac:dyDescent="0.2">
      <c r="A570" s="110" t="s">
        <v>1148</v>
      </c>
      <c r="B570" s="107" t="s">
        <v>1149</v>
      </c>
      <c r="C570" s="111" t="s">
        <v>1148</v>
      </c>
      <c r="D570" s="112">
        <v>0</v>
      </c>
      <c r="E570" s="112">
        <v>0</v>
      </c>
      <c r="F570" s="113"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108">
        <v>0</v>
      </c>
      <c r="E573" s="108">
        <v>0</v>
      </c>
      <c r="F573" s="87" t="str">
        <f t="shared" si="11"/>
        <v>-</v>
      </c>
    </row>
    <row r="574" spans="1:6" s="21" customFormat="1" ht="12.75" customHeight="1" x14ac:dyDescent="0.2">
      <c r="A574" s="84" t="s">
        <v>1156</v>
      </c>
      <c r="B574" s="85" t="s">
        <v>1157</v>
      </c>
      <c r="C574" s="86" t="s">
        <v>1156</v>
      </c>
      <c r="D574" s="108">
        <v>0</v>
      </c>
      <c r="E574" s="108">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108">
        <v>0</v>
      </c>
      <c r="E576" s="108">
        <v>0</v>
      </c>
      <c r="F576" s="87" t="str">
        <f t="shared" si="11"/>
        <v>-</v>
      </c>
    </row>
    <row r="577" spans="1:6" s="21" customFormat="1" ht="12.75" customHeight="1" x14ac:dyDescent="0.2">
      <c r="A577" s="84" t="s">
        <v>1161</v>
      </c>
      <c r="B577" s="85" t="s">
        <v>953</v>
      </c>
      <c r="C577" s="86" t="s">
        <v>1161</v>
      </c>
      <c r="D577" s="108">
        <v>0</v>
      </c>
      <c r="E577" s="108">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108">
        <v>0</v>
      </c>
      <c r="E579" s="108">
        <v>0</v>
      </c>
      <c r="F579" s="87" t="str">
        <f t="shared" si="11"/>
        <v>-</v>
      </c>
    </row>
    <row r="580" spans="1:6" s="21" customFormat="1" ht="12.75" customHeight="1" x14ac:dyDescent="0.2">
      <c r="A580" s="84" t="s">
        <v>1165</v>
      </c>
      <c r="B580" s="85" t="s">
        <v>959</v>
      </c>
      <c r="C580" s="86" t="s">
        <v>1165</v>
      </c>
      <c r="D580" s="108">
        <v>0</v>
      </c>
      <c r="E580" s="108">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2" t="s">
        <v>1168</v>
      </c>
      <c r="B582" s="85" t="s">
        <v>1169</v>
      </c>
      <c r="C582" s="123" t="s">
        <v>1168</v>
      </c>
      <c r="D582" s="108">
        <v>0</v>
      </c>
      <c r="E582" s="108">
        <v>0</v>
      </c>
      <c r="F582" s="87" t="str">
        <f t="shared" si="11"/>
        <v>-</v>
      </c>
    </row>
    <row r="583" spans="1:6" s="21" customFormat="1" ht="12.75" customHeight="1" x14ac:dyDescent="0.2">
      <c r="A583" s="122" t="s">
        <v>1170</v>
      </c>
      <c r="B583" s="85" t="s">
        <v>1077</v>
      </c>
      <c r="C583" s="123" t="s">
        <v>1170</v>
      </c>
      <c r="D583" s="108">
        <v>0</v>
      </c>
      <c r="E583" s="108">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4"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108">
        <v>0</v>
      </c>
      <c r="E586" s="108">
        <v>0</v>
      </c>
      <c r="F586" s="87" t="str">
        <f t="shared" si="11"/>
        <v>-</v>
      </c>
    </row>
    <row r="587" spans="1:6" s="21" customFormat="1" ht="12.75" customHeight="1" x14ac:dyDescent="0.2">
      <c r="A587" s="84" t="s">
        <v>1176</v>
      </c>
      <c r="B587" s="107" t="s">
        <v>973</v>
      </c>
      <c r="C587" s="86" t="s">
        <v>1176</v>
      </c>
      <c r="D587" s="108">
        <v>0</v>
      </c>
      <c r="E587" s="108">
        <v>0</v>
      </c>
      <c r="F587" s="87" t="str">
        <f t="shared" si="11"/>
        <v>-</v>
      </c>
    </row>
    <row r="588" spans="1:6" s="21" customFormat="1" ht="12.75" customHeight="1" x14ac:dyDescent="0.2">
      <c r="A588" s="84" t="s">
        <v>1177</v>
      </c>
      <c r="B588" s="107" t="s">
        <v>975</v>
      </c>
      <c r="C588" s="86" t="s">
        <v>1177</v>
      </c>
      <c r="D588" s="108">
        <v>0</v>
      </c>
      <c r="E588" s="108">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108">
        <v>0</v>
      </c>
      <c r="E590" s="108">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4" t="s">
        <v>1185</v>
      </c>
      <c r="C592" s="86" t="s">
        <v>1184</v>
      </c>
      <c r="D592" s="108">
        <v>0</v>
      </c>
      <c r="E592" s="108">
        <v>0</v>
      </c>
      <c r="F592" s="87" t="str">
        <f t="shared" si="11"/>
        <v>-</v>
      </c>
    </row>
    <row r="593" spans="1:6" s="21" customFormat="1" ht="12.75" customHeight="1" x14ac:dyDescent="0.2">
      <c r="A593" s="84" t="s">
        <v>1186</v>
      </c>
      <c r="B593" s="107" t="s">
        <v>1187</v>
      </c>
      <c r="C593" s="86" t="s">
        <v>1186</v>
      </c>
      <c r="D593" s="108">
        <v>0</v>
      </c>
      <c r="E593" s="108">
        <v>0</v>
      </c>
      <c r="F593" s="87" t="str">
        <f t="shared" si="11"/>
        <v>-</v>
      </c>
    </row>
    <row r="594" spans="1:6" s="21" customFormat="1" ht="24" customHeight="1" x14ac:dyDescent="0.2">
      <c r="A594" s="122" t="s">
        <v>1188</v>
      </c>
      <c r="B594" s="107" t="s">
        <v>1189</v>
      </c>
      <c r="C594" s="123" t="s">
        <v>1188</v>
      </c>
      <c r="D594" s="106">
        <f>SUM(D595:D596)</f>
        <v>0</v>
      </c>
      <c r="E594" s="106">
        <f>SUM(E595:E596)</f>
        <v>0</v>
      </c>
      <c r="F594" s="87" t="str">
        <f t="shared" si="11"/>
        <v>-</v>
      </c>
    </row>
    <row r="595" spans="1:6" s="21" customFormat="1" ht="12.75" customHeight="1" x14ac:dyDescent="0.2">
      <c r="A595" s="84" t="s">
        <v>1190</v>
      </c>
      <c r="B595" s="85" t="s">
        <v>987</v>
      </c>
      <c r="C595" s="86" t="s">
        <v>1190</v>
      </c>
      <c r="D595" s="108">
        <v>0</v>
      </c>
      <c r="E595" s="108">
        <v>0</v>
      </c>
      <c r="F595" s="87" t="str">
        <f t="shared" si="11"/>
        <v>-</v>
      </c>
    </row>
    <row r="596" spans="1:6" s="21" customFormat="1" ht="12.75" customHeight="1" x14ac:dyDescent="0.2">
      <c r="A596" s="84" t="s">
        <v>1191</v>
      </c>
      <c r="B596" s="85" t="s">
        <v>989</v>
      </c>
      <c r="C596" s="86" t="s">
        <v>1191</v>
      </c>
      <c r="D596" s="108">
        <v>0</v>
      </c>
      <c r="E596" s="108">
        <v>0</v>
      </c>
      <c r="F596" s="87" t="str">
        <f t="shared" si="11"/>
        <v>-</v>
      </c>
    </row>
    <row r="597" spans="1:6" s="21" customFormat="1" ht="24" customHeight="1" x14ac:dyDescent="0.2">
      <c r="A597" s="84" t="s">
        <v>1192</v>
      </c>
      <c r="B597" s="109"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108">
        <v>0</v>
      </c>
      <c r="E599" s="108">
        <v>0</v>
      </c>
      <c r="F599" s="87" t="str">
        <f t="shared" si="11"/>
        <v>-</v>
      </c>
    </row>
    <row r="600" spans="1:6" s="21" customFormat="1" ht="12.75" customHeight="1" x14ac:dyDescent="0.2">
      <c r="A600" s="84" t="s">
        <v>1198</v>
      </c>
      <c r="B600" s="85" t="s">
        <v>1199</v>
      </c>
      <c r="C600" s="86" t="s">
        <v>1198</v>
      </c>
      <c r="D600" s="108">
        <v>0</v>
      </c>
      <c r="E600" s="108">
        <v>0</v>
      </c>
      <c r="F600" s="87" t="str">
        <f t="shared" si="11"/>
        <v>-</v>
      </c>
    </row>
    <row r="601" spans="1:6" s="21" customFormat="1" ht="12.75" customHeight="1" x14ac:dyDescent="0.2">
      <c r="A601" s="84" t="s">
        <v>1200</v>
      </c>
      <c r="B601" s="85" t="s">
        <v>1201</v>
      </c>
      <c r="C601" s="86" t="s">
        <v>1200</v>
      </c>
      <c r="D601" s="108">
        <v>0</v>
      </c>
      <c r="E601" s="108">
        <v>0</v>
      </c>
      <c r="F601" s="87" t="str">
        <f t="shared" si="11"/>
        <v>-</v>
      </c>
    </row>
    <row r="602" spans="1:6" s="21" customFormat="1" ht="12.75" customHeight="1" x14ac:dyDescent="0.2">
      <c r="A602" s="84" t="s">
        <v>1202</v>
      </c>
      <c r="B602" s="85" t="s">
        <v>1203</v>
      </c>
      <c r="C602" s="86" t="s">
        <v>1202</v>
      </c>
      <c r="D602" s="108">
        <v>0</v>
      </c>
      <c r="E602" s="108">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108">
        <v>0</v>
      </c>
      <c r="E604" s="108">
        <v>0</v>
      </c>
      <c r="F604" s="87" t="str">
        <f t="shared" si="11"/>
        <v>-</v>
      </c>
    </row>
    <row r="605" spans="1:6" s="21" customFormat="1" ht="24" customHeight="1" x14ac:dyDescent="0.2">
      <c r="A605" s="84" t="s">
        <v>1208</v>
      </c>
      <c r="B605" s="85" t="s">
        <v>1209</v>
      </c>
      <c r="C605" s="86" t="s">
        <v>1208</v>
      </c>
      <c r="D605" s="108">
        <v>0</v>
      </c>
      <c r="E605" s="108">
        <v>0</v>
      </c>
      <c r="F605" s="87" t="str">
        <f t="shared" si="11"/>
        <v>-</v>
      </c>
    </row>
    <row r="606" spans="1:6" s="21" customFormat="1" ht="24" customHeight="1" x14ac:dyDescent="0.2">
      <c r="A606" s="84" t="s">
        <v>1210</v>
      </c>
      <c r="B606" s="85" t="s">
        <v>1211</v>
      </c>
      <c r="C606" s="86" t="s">
        <v>1210</v>
      </c>
      <c r="D606" s="108">
        <v>0</v>
      </c>
      <c r="E606" s="108">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108">
        <v>0</v>
      </c>
      <c r="E608" s="108">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108">
        <v>0</v>
      </c>
      <c r="E610" s="108">
        <v>0</v>
      </c>
      <c r="F610" s="87" t="str">
        <f t="shared" si="11"/>
        <v>-</v>
      </c>
    </row>
    <row r="611" spans="1:6" s="21" customFormat="1" ht="24" customHeight="1" x14ac:dyDescent="0.2">
      <c r="A611" s="84" t="s">
        <v>1220</v>
      </c>
      <c r="B611" s="109" t="s">
        <v>1221</v>
      </c>
      <c r="C611" s="86" t="s">
        <v>1220</v>
      </c>
      <c r="D611" s="108">
        <v>0</v>
      </c>
      <c r="E611" s="108">
        <v>0</v>
      </c>
      <c r="F611" s="87" t="str">
        <f t="shared" si="11"/>
        <v>-</v>
      </c>
    </row>
    <row r="612" spans="1:6" s="21" customFormat="1" ht="24" customHeight="1" x14ac:dyDescent="0.2">
      <c r="A612" s="122" t="s">
        <v>1222</v>
      </c>
      <c r="B612" s="85" t="s">
        <v>1223</v>
      </c>
      <c r="C612" s="123" t="s">
        <v>1222</v>
      </c>
      <c r="D612" s="108">
        <v>0</v>
      </c>
      <c r="E612" s="108">
        <v>0</v>
      </c>
      <c r="F612" s="87" t="str">
        <f t="shared" si="11"/>
        <v>-</v>
      </c>
    </row>
    <row r="613" spans="1:6" s="21" customFormat="1" ht="12.75" customHeight="1" x14ac:dyDescent="0.2">
      <c r="A613" s="84" t="s">
        <v>1224</v>
      </c>
      <c r="B613" s="85" t="s">
        <v>1225</v>
      </c>
      <c r="C613" s="86" t="s">
        <v>1224</v>
      </c>
      <c r="D613" s="108">
        <v>0</v>
      </c>
      <c r="E613" s="108">
        <v>0</v>
      </c>
      <c r="F613" s="87" t="str">
        <f t="shared" si="11"/>
        <v>-</v>
      </c>
    </row>
    <row r="614" spans="1:6" s="21" customFormat="1" ht="12.75" customHeight="1" x14ac:dyDescent="0.2">
      <c r="A614" s="84" t="s">
        <v>1226</v>
      </c>
      <c r="B614" s="85" t="s">
        <v>1227</v>
      </c>
      <c r="C614" s="86" t="s">
        <v>1226</v>
      </c>
      <c r="D614" s="108">
        <v>0</v>
      </c>
      <c r="E614" s="108">
        <v>0</v>
      </c>
      <c r="F614" s="87" t="str">
        <f t="shared" si="11"/>
        <v>-</v>
      </c>
    </row>
    <row r="615" spans="1:6" s="21" customFormat="1" ht="24" customHeight="1" x14ac:dyDescent="0.2">
      <c r="A615" s="84" t="s">
        <v>1228</v>
      </c>
      <c r="B615" s="85" t="s">
        <v>1229</v>
      </c>
      <c r="C615" s="86" t="s">
        <v>1228</v>
      </c>
      <c r="D615" s="108">
        <v>0</v>
      </c>
      <c r="E615" s="108">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9" t="s">
        <v>1233</v>
      </c>
      <c r="C617" s="86" t="s">
        <v>1232</v>
      </c>
      <c r="D617" s="108">
        <v>0</v>
      </c>
      <c r="E617" s="108">
        <v>0</v>
      </c>
      <c r="F617" s="87" t="str">
        <f t="shared" si="11"/>
        <v>-</v>
      </c>
    </row>
    <row r="618" spans="1:6" s="21" customFormat="1" ht="12.75" customHeight="1" x14ac:dyDescent="0.2">
      <c r="A618" s="84" t="s">
        <v>1234</v>
      </c>
      <c r="B618" s="85" t="s">
        <v>1235</v>
      </c>
      <c r="C618" s="86" t="s">
        <v>1234</v>
      </c>
      <c r="D618" s="108">
        <v>0</v>
      </c>
      <c r="E618" s="108">
        <v>0</v>
      </c>
      <c r="F618" s="87" t="str">
        <f t="shared" si="11"/>
        <v>-</v>
      </c>
    </row>
    <row r="619" spans="1:6" s="21" customFormat="1" ht="12.75" customHeight="1" x14ac:dyDescent="0.2">
      <c r="A619" s="84" t="s">
        <v>1236</v>
      </c>
      <c r="B619" s="85" t="s">
        <v>1237</v>
      </c>
      <c r="C619" s="86" t="s">
        <v>1236</v>
      </c>
      <c r="D619" s="108">
        <v>0</v>
      </c>
      <c r="E619" s="108">
        <v>0</v>
      </c>
      <c r="F619" s="87" t="str">
        <f t="shared" si="11"/>
        <v>-</v>
      </c>
    </row>
    <row r="620" spans="1:6" s="21" customFormat="1" ht="12.75" customHeight="1" x14ac:dyDescent="0.2">
      <c r="A620" s="84" t="s">
        <v>1238</v>
      </c>
      <c r="B620" s="85" t="s">
        <v>1239</v>
      </c>
      <c r="C620" s="86" t="s">
        <v>1238</v>
      </c>
      <c r="D620" s="108">
        <v>0</v>
      </c>
      <c r="E620" s="108">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108">
        <v>0</v>
      </c>
      <c r="E622" s="108">
        <v>0</v>
      </c>
      <c r="F622" s="87" t="str">
        <f t="shared" ref="F622:F651" si="12">IF(D622&lt;&gt;0,IF(E622/D622&gt;=100,"&gt;&gt;100",E622/D622*100),"-")</f>
        <v>-</v>
      </c>
    </row>
    <row r="623" spans="1:6" s="21" customFormat="1" ht="12.75" customHeight="1" x14ac:dyDescent="0.2">
      <c r="A623" s="84" t="s">
        <v>1244</v>
      </c>
      <c r="B623" s="85" t="s">
        <v>1245</v>
      </c>
      <c r="C623" s="86" t="s">
        <v>1244</v>
      </c>
      <c r="D623" s="108">
        <v>0</v>
      </c>
      <c r="E623" s="108">
        <v>0</v>
      </c>
      <c r="F623" s="87" t="str">
        <f t="shared" si="12"/>
        <v>-</v>
      </c>
    </row>
    <row r="624" spans="1:6" s="21" customFormat="1" ht="12.75" customHeight="1" x14ac:dyDescent="0.2">
      <c r="A624" s="84" t="s">
        <v>1246</v>
      </c>
      <c r="B624" s="85" t="s">
        <v>1247</v>
      </c>
      <c r="C624" s="86" t="s">
        <v>1246</v>
      </c>
      <c r="D624" s="108">
        <v>0</v>
      </c>
      <c r="E624" s="108">
        <v>0</v>
      </c>
      <c r="F624" s="87" t="str">
        <f t="shared" si="12"/>
        <v>-</v>
      </c>
    </row>
    <row r="625" spans="1:6" s="21" customFormat="1" ht="12.75" customHeight="1" x14ac:dyDescent="0.2">
      <c r="A625" s="84" t="s">
        <v>1248</v>
      </c>
      <c r="B625" s="85" t="s">
        <v>1249</v>
      </c>
      <c r="C625" s="86" t="s">
        <v>1248</v>
      </c>
      <c r="D625" s="108">
        <v>0</v>
      </c>
      <c r="E625" s="108">
        <v>0</v>
      </c>
      <c r="F625" s="87" t="str">
        <f t="shared" si="12"/>
        <v>-</v>
      </c>
    </row>
    <row r="626" spans="1:6" s="21" customFormat="1" ht="12.75" customHeight="1" x14ac:dyDescent="0.2">
      <c r="A626" s="84" t="s">
        <v>1250</v>
      </c>
      <c r="B626" s="85" t="s">
        <v>1251</v>
      </c>
      <c r="C626" s="86" t="s">
        <v>1250</v>
      </c>
      <c r="D626" s="108">
        <v>0</v>
      </c>
      <c r="E626" s="108">
        <v>0</v>
      </c>
      <c r="F626" s="87" t="str">
        <f t="shared" si="12"/>
        <v>-</v>
      </c>
    </row>
    <row r="627" spans="1:6" s="21" customFormat="1" ht="24" customHeight="1" x14ac:dyDescent="0.2">
      <c r="A627" s="84" t="s">
        <v>1252</v>
      </c>
      <c r="B627" s="85" t="s">
        <v>1253</v>
      </c>
      <c r="C627" s="86" t="s">
        <v>1252</v>
      </c>
      <c r="D627" s="108">
        <v>0</v>
      </c>
      <c r="E627" s="108">
        <v>0</v>
      </c>
      <c r="F627" s="87" t="str">
        <f t="shared" si="12"/>
        <v>-</v>
      </c>
    </row>
    <row r="628" spans="1:6" s="21" customFormat="1" ht="24" customHeight="1" x14ac:dyDescent="0.2">
      <c r="A628" s="110" t="s">
        <v>1254</v>
      </c>
      <c r="B628" s="107" t="s">
        <v>1255</v>
      </c>
      <c r="C628" s="111" t="s">
        <v>1254</v>
      </c>
      <c r="D628" s="112">
        <v>0</v>
      </c>
      <c r="E628" s="112">
        <v>0</v>
      </c>
      <c r="F628" s="113"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108">
        <v>0</v>
      </c>
      <c r="E631" s="108">
        <v>0</v>
      </c>
      <c r="F631" s="87" t="str">
        <f t="shared" si="12"/>
        <v>-</v>
      </c>
    </row>
    <row r="632" spans="1:6" s="21" customFormat="1" ht="12.75" customHeight="1" x14ac:dyDescent="0.2">
      <c r="A632" s="84" t="s">
        <v>1262</v>
      </c>
      <c r="B632" s="85" t="s">
        <v>1263</v>
      </c>
      <c r="C632" s="86" t="s">
        <v>1262</v>
      </c>
      <c r="D632" s="108">
        <v>0</v>
      </c>
      <c r="E632" s="108">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108">
        <v>0</v>
      </c>
      <c r="E634" s="108">
        <v>0</v>
      </c>
      <c r="F634" s="87" t="str">
        <f t="shared" si="12"/>
        <v>-</v>
      </c>
    </row>
    <row r="635" spans="1:6" s="21" customFormat="1" ht="12.75" customHeight="1" x14ac:dyDescent="0.2">
      <c r="A635" s="84" t="s">
        <v>1268</v>
      </c>
      <c r="B635" s="85" t="s">
        <v>1269</v>
      </c>
      <c r="C635" s="86" t="s">
        <v>1268</v>
      </c>
      <c r="D635" s="108">
        <v>0</v>
      </c>
      <c r="E635" s="108">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9" t="s">
        <v>1273</v>
      </c>
      <c r="C637" s="86" t="s">
        <v>1272</v>
      </c>
      <c r="D637" s="108">
        <v>0</v>
      </c>
      <c r="E637" s="108">
        <v>0</v>
      </c>
      <c r="F637" s="87" t="str">
        <f t="shared" si="12"/>
        <v>-</v>
      </c>
    </row>
    <row r="638" spans="1:6" s="21" customFormat="1" ht="12.75" customHeight="1" x14ac:dyDescent="0.2">
      <c r="A638" s="84" t="s">
        <v>1274</v>
      </c>
      <c r="B638" s="85" t="s">
        <v>1275</v>
      </c>
      <c r="C638" s="86" t="s">
        <v>1274</v>
      </c>
      <c r="D638" s="108">
        <v>0</v>
      </c>
      <c r="E638" s="108">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108">
        <v>0</v>
      </c>
      <c r="E641" s="108">
        <v>0</v>
      </c>
      <c r="F641" s="87" t="str">
        <f t="shared" si="12"/>
        <v>-</v>
      </c>
    </row>
    <row r="642" spans="1:6" s="21" customFormat="1" ht="12.75" customHeight="1" x14ac:dyDescent="0.2">
      <c r="A642" s="84" t="s">
        <v>1282</v>
      </c>
      <c r="B642" s="85" t="s">
        <v>1283</v>
      </c>
      <c r="C642" s="86" t="s">
        <v>1282</v>
      </c>
      <c r="D642" s="108">
        <v>0</v>
      </c>
      <c r="E642" s="108">
        <v>0</v>
      </c>
      <c r="F642" s="87" t="str">
        <f t="shared" si="12"/>
        <v>-</v>
      </c>
    </row>
    <row r="643" spans="1:6" s="21" customFormat="1" ht="12.75" customHeight="1" x14ac:dyDescent="0.2">
      <c r="A643" s="84"/>
      <c r="B643" s="85" t="s">
        <v>1284</v>
      </c>
      <c r="C643" s="86" t="s">
        <v>1285</v>
      </c>
      <c r="D643" s="106">
        <f>D422+D430</f>
        <v>830708.81</v>
      </c>
      <c r="E643" s="106">
        <f>E422+E430</f>
        <v>911451.60000000009</v>
      </c>
      <c r="F643" s="87">
        <f t="shared" si="12"/>
        <v>109.71974644159607</v>
      </c>
    </row>
    <row r="644" spans="1:6" s="21" customFormat="1" ht="12.75" customHeight="1" x14ac:dyDescent="0.2">
      <c r="A644" s="84"/>
      <c r="B644" s="85" t="s">
        <v>1286</v>
      </c>
      <c r="C644" s="86" t="s">
        <v>1287</v>
      </c>
      <c r="D644" s="106">
        <f>D423+D535</f>
        <v>832855.9</v>
      </c>
      <c r="E644" s="106">
        <f>E423+E535</f>
        <v>959383.96</v>
      </c>
      <c r="F644" s="87">
        <f t="shared" si="12"/>
        <v>115.19207104134099</v>
      </c>
    </row>
    <row r="645" spans="1:6" s="21" customFormat="1" ht="12.75" customHeight="1" x14ac:dyDescent="0.2">
      <c r="A645" s="84"/>
      <c r="B645" s="85" t="s">
        <v>1288</v>
      </c>
      <c r="C645" s="86" t="s">
        <v>1289</v>
      </c>
      <c r="D645" s="106">
        <f>IF(D643&gt;=D644,D643-D644,0)</f>
        <v>0</v>
      </c>
      <c r="E645" s="106">
        <f>IF(E643&gt;=E644,E643-E644,0)</f>
        <v>0</v>
      </c>
      <c r="F645" s="87" t="str">
        <f t="shared" si="12"/>
        <v>-</v>
      </c>
    </row>
    <row r="646" spans="1:6" s="21" customFormat="1" ht="12.75" customHeight="1" x14ac:dyDescent="0.2">
      <c r="A646" s="84"/>
      <c r="B646" s="85" t="s">
        <v>1290</v>
      </c>
      <c r="C646" s="86" t="s">
        <v>1291</v>
      </c>
      <c r="D646" s="106">
        <f>IF(D644&gt;=D643,D644-D643,0)</f>
        <v>2147.0899999999674</v>
      </c>
      <c r="E646" s="106">
        <f>IF(E644&gt;=E643,E644-E643,0)</f>
        <v>47932.35999999987</v>
      </c>
      <c r="F646" s="87">
        <f t="shared" si="12"/>
        <v>2232.4336660317263</v>
      </c>
    </row>
    <row r="647" spans="1:6" s="21" customFormat="1" ht="24" customHeight="1" x14ac:dyDescent="0.2">
      <c r="A647" s="122" t="s">
        <v>1292</v>
      </c>
      <c r="B647" s="85" t="s">
        <v>1293</v>
      </c>
      <c r="C647" s="123" t="s">
        <v>1292</v>
      </c>
      <c r="D647" s="106">
        <f>IF(D426-D427+D641-D642&gt;=0,D426-D427+D641-D642,0)</f>
        <v>1999.49</v>
      </c>
      <c r="E647" s="106">
        <f>IF(E426-E427+E641-E642&gt;=0,E426-E427+E641-E642,0)</f>
        <v>0</v>
      </c>
      <c r="F647" s="87">
        <f t="shared" si="12"/>
        <v>0</v>
      </c>
    </row>
    <row r="648" spans="1:6" s="21" customFormat="1" ht="24" customHeight="1" x14ac:dyDescent="0.2">
      <c r="A648" s="122" t="s">
        <v>1294</v>
      </c>
      <c r="B648" s="85" t="s">
        <v>1295</v>
      </c>
      <c r="C648" s="123" t="s">
        <v>1294</v>
      </c>
      <c r="D648" s="106">
        <f>IF(D427-D426+D642-D641&gt;=0,D427-D426+D642-D641,0)</f>
        <v>0</v>
      </c>
      <c r="E648" s="106">
        <f>IF(E427-E426+E642-E641&gt;=0,E427-E426+E642-E641,0)</f>
        <v>147.6</v>
      </c>
      <c r="F648" s="87" t="str">
        <f t="shared" si="12"/>
        <v>-</v>
      </c>
    </row>
    <row r="649" spans="1:6" s="21" customFormat="1" ht="24" customHeight="1" x14ac:dyDescent="0.2">
      <c r="A649" s="84"/>
      <c r="B649" s="85" t="s">
        <v>1296</v>
      </c>
      <c r="C649" s="86" t="s">
        <v>1297</v>
      </c>
      <c r="D649" s="106">
        <f>IF(D645+D647-D646-D648&gt;=0,D645+D647-D646-D648,0)</f>
        <v>0</v>
      </c>
      <c r="E649" s="106">
        <f>IF(E645+E647-E646-E648&gt;=0,E645+E647-E646-E648,0)</f>
        <v>0</v>
      </c>
      <c r="F649" s="87" t="str">
        <f t="shared" si="12"/>
        <v>-</v>
      </c>
    </row>
    <row r="650" spans="1:6" s="21" customFormat="1" ht="24" customHeight="1" x14ac:dyDescent="0.2">
      <c r="A650" s="84"/>
      <c r="B650" s="85" t="s">
        <v>1298</v>
      </c>
      <c r="C650" s="86" t="s">
        <v>1299</v>
      </c>
      <c r="D650" s="106">
        <f>IF(D646+D648-D645-D647&gt;=0,D646+D648-D645-D647,0)</f>
        <v>147.59999999996739</v>
      </c>
      <c r="E650" s="106">
        <f>IF(E646+E648-E645-E647&gt;=0,E646+E648-E645-E647,0)</f>
        <v>48079.959999999868</v>
      </c>
      <c r="F650" s="87" t="str">
        <f t="shared" si="12"/>
        <v>&gt;&gt;100</v>
      </c>
    </row>
    <row r="651" spans="1:6" s="21" customFormat="1" ht="24" customHeight="1" x14ac:dyDescent="0.2">
      <c r="A651" s="116" t="s">
        <v>1300</v>
      </c>
      <c r="B651" s="117" t="s">
        <v>1301</v>
      </c>
      <c r="C651" s="118" t="s">
        <v>1300</v>
      </c>
      <c r="D651" s="119">
        <v>51710.22</v>
      </c>
      <c r="E651" s="119">
        <v>0</v>
      </c>
      <c r="F651" s="120">
        <f t="shared" si="12"/>
        <v>0</v>
      </c>
    </row>
    <row r="652" spans="1:6" s="151" customFormat="1" ht="20.100000000000001" customHeight="1" x14ac:dyDescent="0.2">
      <c r="A652" s="335" t="s">
        <v>1302</v>
      </c>
      <c r="B652" s="336"/>
      <c r="C652" s="102"/>
      <c r="D652" s="121"/>
      <c r="E652" s="121"/>
      <c r="F652" s="105"/>
    </row>
    <row r="653" spans="1:6" s="21" customFormat="1" ht="12.75" customHeight="1" x14ac:dyDescent="0.2">
      <c r="A653" s="84" t="s">
        <v>1303</v>
      </c>
      <c r="B653" s="85" t="s">
        <v>1304</v>
      </c>
      <c r="C653" s="86" t="s">
        <v>1305</v>
      </c>
      <c r="D653" s="108">
        <v>0</v>
      </c>
      <c r="E653" s="108">
        <v>0</v>
      </c>
      <c r="F653" s="87" t="str">
        <f t="shared" ref="F653:F716" si="13">IF(D653&lt;&gt;0,IF(E653/D653&gt;=100,"&gt;&gt;100",E653/D653*100),"-")</f>
        <v>-</v>
      </c>
    </row>
    <row r="654" spans="1:6" s="21" customFormat="1" ht="12.75" customHeight="1" x14ac:dyDescent="0.2">
      <c r="A654" s="84" t="s">
        <v>1306</v>
      </c>
      <c r="B654" s="85" t="s">
        <v>1307</v>
      </c>
      <c r="C654" s="86" t="s">
        <v>1306</v>
      </c>
      <c r="D654" s="108">
        <v>349.6</v>
      </c>
      <c r="E654" s="108">
        <v>630</v>
      </c>
      <c r="F654" s="87">
        <f t="shared" si="13"/>
        <v>180.20594965675056</v>
      </c>
    </row>
    <row r="655" spans="1:6" s="21" customFormat="1" ht="12.75" customHeight="1" x14ac:dyDescent="0.2">
      <c r="A655" s="84" t="s">
        <v>1308</v>
      </c>
      <c r="B655" s="85" t="s">
        <v>1309</v>
      </c>
      <c r="C655" s="86" t="s">
        <v>1308</v>
      </c>
      <c r="D655" s="108">
        <v>349.6</v>
      </c>
      <c r="E655" s="108">
        <v>630</v>
      </c>
      <c r="F655" s="87">
        <f t="shared" si="13"/>
        <v>180.20594965675056</v>
      </c>
    </row>
    <row r="656" spans="1:6" s="21" customFormat="1" ht="24" customHeight="1" x14ac:dyDescent="0.2">
      <c r="A656" s="84" t="s">
        <v>1303</v>
      </c>
      <c r="B656" s="85" t="s">
        <v>1310</v>
      </c>
      <c r="C656" s="86" t="s">
        <v>1311</v>
      </c>
      <c r="D656" s="106">
        <f>+D653+D654-D655</f>
        <v>0</v>
      </c>
      <c r="E656" s="106">
        <f>+E653+E654-E655</f>
        <v>0</v>
      </c>
      <c r="F656" s="87" t="str">
        <f t="shared" si="13"/>
        <v>-</v>
      </c>
    </row>
    <row r="657" spans="1:6" s="21" customFormat="1" ht="24" customHeight="1" x14ac:dyDescent="0.2">
      <c r="A657" s="84"/>
      <c r="B657" s="85" t="s">
        <v>1312</v>
      </c>
      <c r="C657" s="86" t="s">
        <v>1313</v>
      </c>
      <c r="D657" s="83">
        <v>0</v>
      </c>
      <c r="E657" s="83">
        <v>0</v>
      </c>
      <c r="F657" s="87" t="str">
        <f t="shared" si="13"/>
        <v>-</v>
      </c>
    </row>
    <row r="658" spans="1:6" s="21" customFormat="1" ht="24" customHeight="1" x14ac:dyDescent="0.2">
      <c r="A658" s="84"/>
      <c r="B658" s="85" t="s">
        <v>1314</v>
      </c>
      <c r="C658" s="86" t="s">
        <v>1315</v>
      </c>
      <c r="D658" s="83">
        <v>32</v>
      </c>
      <c r="E658" s="83">
        <v>32</v>
      </c>
      <c r="F658" s="87">
        <f t="shared" si="13"/>
        <v>100</v>
      </c>
    </row>
    <row r="659" spans="1:6" s="21" customFormat="1" ht="12.75" customHeight="1" x14ac:dyDescent="0.2">
      <c r="A659" s="84"/>
      <c r="B659" s="85" t="s">
        <v>1316</v>
      </c>
      <c r="C659" s="86" t="s">
        <v>1317</v>
      </c>
      <c r="D659" s="83">
        <v>0</v>
      </c>
      <c r="E659" s="83">
        <v>0</v>
      </c>
      <c r="F659" s="87" t="str">
        <f t="shared" si="13"/>
        <v>-</v>
      </c>
    </row>
    <row r="660" spans="1:6" s="21" customFormat="1" ht="12.75" customHeight="1" x14ac:dyDescent="0.2">
      <c r="A660" s="84"/>
      <c r="B660" s="85" t="s">
        <v>1318</v>
      </c>
      <c r="C660" s="86" t="s">
        <v>1319</v>
      </c>
      <c r="D660" s="83">
        <v>26</v>
      </c>
      <c r="E660" s="83">
        <v>25</v>
      </c>
      <c r="F660" s="87">
        <f t="shared" si="13"/>
        <v>96.15384615384616</v>
      </c>
    </row>
    <row r="661" spans="1:6" s="21" customFormat="1" ht="24" customHeight="1" x14ac:dyDescent="0.2">
      <c r="A661" s="84" t="s">
        <v>1320</v>
      </c>
      <c r="B661" s="85" t="s">
        <v>1321</v>
      </c>
      <c r="C661" s="86" t="s">
        <v>1322</v>
      </c>
      <c r="D661" s="108">
        <v>0</v>
      </c>
      <c r="E661" s="108">
        <v>0</v>
      </c>
      <c r="F661" s="87" t="str">
        <f t="shared" si="13"/>
        <v>-</v>
      </c>
    </row>
    <row r="662" spans="1:6" s="21" customFormat="1" ht="12.75" customHeight="1" x14ac:dyDescent="0.2">
      <c r="A662" s="110" t="s">
        <v>1323</v>
      </c>
      <c r="B662" s="107" t="s">
        <v>1324</v>
      </c>
      <c r="C662" s="111" t="s">
        <v>1323</v>
      </c>
      <c r="D662" s="112">
        <v>0</v>
      </c>
      <c r="E662" s="112">
        <v>0</v>
      </c>
      <c r="F662" s="113" t="str">
        <f t="shared" si="13"/>
        <v>-</v>
      </c>
    </row>
    <row r="663" spans="1:6" s="21" customFormat="1" ht="12.75" customHeight="1" x14ac:dyDescent="0.2">
      <c r="A663" s="110" t="s">
        <v>1325</v>
      </c>
      <c r="B663" s="107" t="s">
        <v>1326</v>
      </c>
      <c r="C663" s="111" t="s">
        <v>1325</v>
      </c>
      <c r="D663" s="112"/>
      <c r="E663" s="112">
        <v>0</v>
      </c>
      <c r="F663" s="113" t="str">
        <f t="shared" si="13"/>
        <v>-</v>
      </c>
    </row>
    <row r="664" spans="1:6" s="21" customFormat="1" ht="12.75" customHeight="1" x14ac:dyDescent="0.2">
      <c r="A664" s="110" t="s">
        <v>1327</v>
      </c>
      <c r="B664" s="107" t="s">
        <v>1328</v>
      </c>
      <c r="C664" s="111" t="s">
        <v>1327</v>
      </c>
      <c r="D664" s="112"/>
      <c r="E664" s="112">
        <v>0</v>
      </c>
      <c r="F664" s="113" t="str">
        <f t="shared" si="13"/>
        <v>-</v>
      </c>
    </row>
    <row r="665" spans="1:6" s="21" customFormat="1" ht="12.75" customHeight="1" x14ac:dyDescent="0.2">
      <c r="A665" s="110" t="s">
        <v>1329</v>
      </c>
      <c r="B665" s="107" t="s">
        <v>1330</v>
      </c>
      <c r="C665" s="111" t="s">
        <v>1329</v>
      </c>
      <c r="D665" s="112">
        <v>0</v>
      </c>
      <c r="E665" s="112">
        <v>0</v>
      </c>
      <c r="F665" s="113" t="str">
        <f t="shared" si="13"/>
        <v>-</v>
      </c>
    </row>
    <row r="666" spans="1:6" s="21" customFormat="1" ht="12.75" customHeight="1" x14ac:dyDescent="0.2">
      <c r="A666" s="110" t="s">
        <v>1331</v>
      </c>
      <c r="B666" s="107" t="s">
        <v>1332</v>
      </c>
      <c r="C666" s="111" t="s">
        <v>1331</v>
      </c>
      <c r="D666" s="112"/>
      <c r="E666" s="112">
        <v>0</v>
      </c>
      <c r="F666" s="113" t="str">
        <f t="shared" si="13"/>
        <v>-</v>
      </c>
    </row>
    <row r="667" spans="1:6" s="21" customFormat="1" ht="12.75" customHeight="1" x14ac:dyDescent="0.2">
      <c r="A667" s="110" t="s">
        <v>1333</v>
      </c>
      <c r="B667" s="107" t="s">
        <v>1334</v>
      </c>
      <c r="C667" s="111" t="s">
        <v>1333</v>
      </c>
      <c r="D667" s="112">
        <v>0</v>
      </c>
      <c r="E667" s="112">
        <v>0</v>
      </c>
      <c r="F667" s="113" t="str">
        <f t="shared" si="13"/>
        <v>-</v>
      </c>
    </row>
    <row r="668" spans="1:6" s="21" customFormat="1" ht="12.75" customHeight="1" x14ac:dyDescent="0.2">
      <c r="A668" s="110" t="s">
        <v>1335</v>
      </c>
      <c r="B668" s="107" t="s">
        <v>1336</v>
      </c>
      <c r="C668" s="111" t="s">
        <v>1335</v>
      </c>
      <c r="D668" s="112"/>
      <c r="E668" s="112">
        <v>0</v>
      </c>
      <c r="F668" s="113" t="str">
        <f t="shared" si="13"/>
        <v>-</v>
      </c>
    </row>
    <row r="669" spans="1:6" s="21" customFormat="1" ht="12.75" customHeight="1" x14ac:dyDescent="0.2">
      <c r="A669" s="84" t="s">
        <v>1337</v>
      </c>
      <c r="B669" s="85" t="s">
        <v>1338</v>
      </c>
      <c r="C669" s="86" t="s">
        <v>1337</v>
      </c>
      <c r="D669" s="108">
        <v>0</v>
      </c>
      <c r="E669" s="108">
        <v>0</v>
      </c>
      <c r="F669" s="87" t="str">
        <f t="shared" si="13"/>
        <v>-</v>
      </c>
    </row>
    <row r="670" spans="1:6" s="21" customFormat="1" ht="12.75" customHeight="1" x14ac:dyDescent="0.2">
      <c r="A670" s="84" t="s">
        <v>1339</v>
      </c>
      <c r="B670" s="85" t="s">
        <v>1340</v>
      </c>
      <c r="C670" s="86" t="s">
        <v>1339</v>
      </c>
      <c r="D670" s="108">
        <v>0</v>
      </c>
      <c r="E670" s="108">
        <v>0</v>
      </c>
      <c r="F670" s="87" t="str">
        <f t="shared" si="13"/>
        <v>-</v>
      </c>
    </row>
    <row r="671" spans="1:6" s="21" customFormat="1" ht="12.75" customHeight="1" x14ac:dyDescent="0.2">
      <c r="A671" s="84" t="s">
        <v>1341</v>
      </c>
      <c r="B671" s="85" t="s">
        <v>1342</v>
      </c>
      <c r="C671" s="86" t="s">
        <v>1341</v>
      </c>
      <c r="D671" s="108">
        <v>0</v>
      </c>
      <c r="E671" s="108">
        <v>0</v>
      </c>
      <c r="F671" s="87" t="str">
        <f t="shared" si="13"/>
        <v>-</v>
      </c>
    </row>
    <row r="672" spans="1:6" s="21" customFormat="1" ht="12.75" customHeight="1" x14ac:dyDescent="0.2">
      <c r="A672" s="84" t="s">
        <v>1343</v>
      </c>
      <c r="B672" s="85" t="s">
        <v>1344</v>
      </c>
      <c r="C672" s="86" t="s">
        <v>1343</v>
      </c>
      <c r="D672" s="108">
        <v>0</v>
      </c>
      <c r="E672" s="108">
        <v>0</v>
      </c>
      <c r="F672" s="87" t="str">
        <f t="shared" si="13"/>
        <v>-</v>
      </c>
    </row>
    <row r="673" spans="1:6" s="21" customFormat="1" ht="12.75" customHeight="1" x14ac:dyDescent="0.2">
      <c r="A673" s="84" t="s">
        <v>1345</v>
      </c>
      <c r="B673" s="85" t="s">
        <v>1346</v>
      </c>
      <c r="C673" s="86" t="s">
        <v>1345</v>
      </c>
      <c r="D673" s="108">
        <v>0</v>
      </c>
      <c r="E673" s="108">
        <v>0</v>
      </c>
      <c r="F673" s="87" t="str">
        <f t="shared" si="13"/>
        <v>-</v>
      </c>
    </row>
    <row r="674" spans="1:6" s="21" customFormat="1" ht="12.75" customHeight="1" x14ac:dyDescent="0.2">
      <c r="A674" s="84" t="s">
        <v>1347</v>
      </c>
      <c r="B674" s="85" t="s">
        <v>1348</v>
      </c>
      <c r="C674" s="86" t="s">
        <v>1347</v>
      </c>
      <c r="D674" s="108">
        <v>0</v>
      </c>
      <c r="E674" s="108">
        <v>0</v>
      </c>
      <c r="F674" s="87" t="str">
        <f t="shared" si="13"/>
        <v>-</v>
      </c>
    </row>
    <row r="675" spans="1:6" s="21" customFormat="1" ht="12.75" customHeight="1" x14ac:dyDescent="0.2">
      <c r="A675" s="84" t="s">
        <v>1349</v>
      </c>
      <c r="B675" s="85" t="s">
        <v>1350</v>
      </c>
      <c r="C675" s="86" t="s">
        <v>1349</v>
      </c>
      <c r="D675" s="108">
        <v>0</v>
      </c>
      <c r="E675" s="108">
        <v>0</v>
      </c>
      <c r="F675" s="87" t="str">
        <f t="shared" si="13"/>
        <v>-</v>
      </c>
    </row>
    <row r="676" spans="1:6" s="21" customFormat="1" ht="12.75" customHeight="1" x14ac:dyDescent="0.2">
      <c r="A676" s="84" t="s">
        <v>1351</v>
      </c>
      <c r="B676" s="85" t="s">
        <v>1352</v>
      </c>
      <c r="C676" s="86" t="s">
        <v>1351</v>
      </c>
      <c r="D676" s="108">
        <v>0</v>
      </c>
      <c r="E676" s="108">
        <v>0</v>
      </c>
      <c r="F676" s="87" t="str">
        <f t="shared" si="13"/>
        <v>-</v>
      </c>
    </row>
    <row r="677" spans="1:6" s="21" customFormat="1" ht="12.75" customHeight="1" x14ac:dyDescent="0.2">
      <c r="A677" s="110" t="s">
        <v>1353</v>
      </c>
      <c r="B677" s="107" t="s">
        <v>1354</v>
      </c>
      <c r="C677" s="111" t="s">
        <v>1353</v>
      </c>
      <c r="D677" s="112">
        <v>0</v>
      </c>
      <c r="E677" s="112">
        <v>0</v>
      </c>
      <c r="F677" s="113" t="str">
        <f t="shared" si="13"/>
        <v>-</v>
      </c>
    </row>
    <row r="678" spans="1:6" s="21" customFormat="1" ht="12.75" customHeight="1" x14ac:dyDescent="0.2">
      <c r="A678" s="110" t="s">
        <v>1355</v>
      </c>
      <c r="B678" s="107" t="s">
        <v>1356</v>
      </c>
      <c r="C678" s="111" t="s">
        <v>1355</v>
      </c>
      <c r="D678" s="112">
        <v>0</v>
      </c>
      <c r="E678" s="112">
        <v>0</v>
      </c>
      <c r="F678" s="113" t="str">
        <f t="shared" si="13"/>
        <v>-</v>
      </c>
    </row>
    <row r="679" spans="1:6" s="21" customFormat="1" ht="12" customHeight="1" x14ac:dyDescent="0.2">
      <c r="A679" s="110" t="s">
        <v>1357</v>
      </c>
      <c r="B679" s="114" t="s">
        <v>1358</v>
      </c>
      <c r="C679" s="111" t="s">
        <v>1357</v>
      </c>
      <c r="D679" s="112">
        <v>0</v>
      </c>
      <c r="E679" s="112">
        <v>0</v>
      </c>
      <c r="F679" s="113" t="str">
        <f t="shared" si="13"/>
        <v>-</v>
      </c>
    </row>
    <row r="680" spans="1:6" s="21" customFormat="1" ht="12.75" customHeight="1" x14ac:dyDescent="0.2">
      <c r="A680" s="110" t="s">
        <v>1359</v>
      </c>
      <c r="B680" s="107" t="s">
        <v>1360</v>
      </c>
      <c r="C680" s="111" t="s">
        <v>1359</v>
      </c>
      <c r="D680" s="112">
        <v>0</v>
      </c>
      <c r="E680" s="112">
        <v>0</v>
      </c>
      <c r="F680" s="113" t="str">
        <f t="shared" si="13"/>
        <v>-</v>
      </c>
    </row>
    <row r="681" spans="1:6" s="21" customFormat="1" ht="12.75" customHeight="1" x14ac:dyDescent="0.2">
      <c r="A681" s="110" t="s">
        <v>1361</v>
      </c>
      <c r="B681" s="107" t="s">
        <v>1362</v>
      </c>
      <c r="C681" s="111" t="s">
        <v>1361</v>
      </c>
      <c r="D681" s="112">
        <v>0</v>
      </c>
      <c r="E681" s="112">
        <v>0</v>
      </c>
      <c r="F681" s="113" t="str">
        <f t="shared" si="13"/>
        <v>-</v>
      </c>
    </row>
    <row r="682" spans="1:6" s="21" customFormat="1" ht="12" customHeight="1" x14ac:dyDescent="0.2">
      <c r="A682" s="110" t="s">
        <v>1363</v>
      </c>
      <c r="B682" s="114" t="s">
        <v>1364</v>
      </c>
      <c r="C682" s="111" t="s">
        <v>1363</v>
      </c>
      <c r="D682" s="112">
        <v>0</v>
      </c>
      <c r="E682" s="112">
        <v>0</v>
      </c>
      <c r="F682" s="113" t="str">
        <f t="shared" si="13"/>
        <v>-</v>
      </c>
    </row>
    <row r="683" spans="1:6" s="21" customFormat="1" ht="24" customHeight="1" x14ac:dyDescent="0.2">
      <c r="A683" s="110" t="s">
        <v>1365</v>
      </c>
      <c r="B683" s="114" t="s">
        <v>1366</v>
      </c>
      <c r="C683" s="111" t="s">
        <v>1365</v>
      </c>
      <c r="D683" s="112">
        <v>634042.93999999994</v>
      </c>
      <c r="E683" s="112">
        <v>648454.65</v>
      </c>
      <c r="F683" s="113">
        <f t="shared" si="13"/>
        <v>102.27298643211769</v>
      </c>
    </row>
    <row r="684" spans="1:6" s="21" customFormat="1" ht="24" customHeight="1" x14ac:dyDescent="0.2">
      <c r="A684" s="110" t="s">
        <v>1367</v>
      </c>
      <c r="B684" s="114" t="s">
        <v>1368</v>
      </c>
      <c r="C684" s="111" t="s">
        <v>1367</v>
      </c>
      <c r="D684" s="112">
        <v>2581.9299999999998</v>
      </c>
      <c r="E684" s="112">
        <v>2144</v>
      </c>
      <c r="F684" s="113">
        <f t="shared" si="13"/>
        <v>83.038657128582116</v>
      </c>
    </row>
    <row r="685" spans="1:6" s="21" customFormat="1" ht="24" customHeight="1" x14ac:dyDescent="0.2">
      <c r="A685" s="84" t="s">
        <v>1369</v>
      </c>
      <c r="B685" s="109" t="s">
        <v>1370</v>
      </c>
      <c r="C685" s="86" t="s">
        <v>1369</v>
      </c>
      <c r="D685" s="108">
        <v>4797.04</v>
      </c>
      <c r="E685" s="108">
        <v>4777.47</v>
      </c>
      <c r="F685" s="87">
        <f t="shared" si="13"/>
        <v>99.592040091389705</v>
      </c>
    </row>
    <row r="686" spans="1:6" s="21" customFormat="1" ht="24" customHeight="1" x14ac:dyDescent="0.2">
      <c r="A686" s="84" t="s">
        <v>1371</v>
      </c>
      <c r="B686" s="109" t="s">
        <v>1372</v>
      </c>
      <c r="C686" s="86" t="s">
        <v>1371</v>
      </c>
      <c r="D686" s="108">
        <v>0</v>
      </c>
      <c r="E686" s="108">
        <v>0</v>
      </c>
      <c r="F686" s="87" t="str">
        <f t="shared" si="13"/>
        <v>-</v>
      </c>
    </row>
    <row r="687" spans="1:6" s="21" customFormat="1" ht="12.75" customHeight="1" x14ac:dyDescent="0.2">
      <c r="A687" s="84" t="s">
        <v>1373</v>
      </c>
      <c r="B687" s="109" t="s">
        <v>1374</v>
      </c>
      <c r="C687" s="86" t="s">
        <v>1373</v>
      </c>
      <c r="D687" s="108">
        <v>0</v>
      </c>
      <c r="E687" s="108">
        <v>0</v>
      </c>
      <c r="F687" s="87" t="str">
        <f t="shared" si="13"/>
        <v>-</v>
      </c>
    </row>
    <row r="688" spans="1:6" s="21" customFormat="1" ht="12.75" customHeight="1" x14ac:dyDescent="0.2">
      <c r="A688" s="84" t="s">
        <v>1375</v>
      </c>
      <c r="B688" s="109" t="s">
        <v>1376</v>
      </c>
      <c r="C688" s="86" t="s">
        <v>1375</v>
      </c>
      <c r="D688" s="108">
        <v>0</v>
      </c>
      <c r="E688" s="108">
        <v>0</v>
      </c>
      <c r="F688" s="87" t="str">
        <f t="shared" si="13"/>
        <v>-</v>
      </c>
    </row>
    <row r="689" spans="1:6" s="21" customFormat="1" ht="12.75" customHeight="1" x14ac:dyDescent="0.2">
      <c r="A689" s="84" t="s">
        <v>1377</v>
      </c>
      <c r="B689" s="109" t="s">
        <v>1378</v>
      </c>
      <c r="C689" s="86" t="s">
        <v>1377</v>
      </c>
      <c r="D689" s="108">
        <v>0</v>
      </c>
      <c r="E689" s="108">
        <v>0</v>
      </c>
      <c r="F689" s="87" t="str">
        <f t="shared" si="13"/>
        <v>-</v>
      </c>
    </row>
    <row r="690" spans="1:6" s="21" customFormat="1" ht="12.75" customHeight="1" x14ac:dyDescent="0.2">
      <c r="A690" s="84" t="s">
        <v>1379</v>
      </c>
      <c r="B690" s="109" t="s">
        <v>1380</v>
      </c>
      <c r="C690" s="86" t="s">
        <v>1379</v>
      </c>
      <c r="D690" s="108">
        <v>0</v>
      </c>
      <c r="E690" s="108">
        <v>0</v>
      </c>
      <c r="F690" s="87" t="str">
        <f t="shared" si="13"/>
        <v>-</v>
      </c>
    </row>
    <row r="691" spans="1:6" s="21" customFormat="1" ht="12.75" customHeight="1" x14ac:dyDescent="0.2">
      <c r="A691" s="84" t="s">
        <v>1381</v>
      </c>
      <c r="B691" s="109" t="s">
        <v>1382</v>
      </c>
      <c r="C691" s="86" t="s">
        <v>1381</v>
      </c>
      <c r="D691" s="108">
        <v>0</v>
      </c>
      <c r="E691" s="108">
        <v>0</v>
      </c>
      <c r="F691" s="87" t="str">
        <f t="shared" si="13"/>
        <v>-</v>
      </c>
    </row>
    <row r="692" spans="1:6" s="21" customFormat="1" ht="24" customHeight="1" x14ac:dyDescent="0.2">
      <c r="A692" s="110" t="s">
        <v>1383</v>
      </c>
      <c r="B692" s="114" t="s">
        <v>1384</v>
      </c>
      <c r="C692" s="111" t="s">
        <v>1383</v>
      </c>
      <c r="D692" s="112">
        <v>0</v>
      </c>
      <c r="E692" s="112">
        <v>0</v>
      </c>
      <c r="F692" s="113" t="str">
        <f t="shared" si="13"/>
        <v>-</v>
      </c>
    </row>
    <row r="693" spans="1:6" s="21" customFormat="1" ht="24" customHeight="1" x14ac:dyDescent="0.2">
      <c r="A693" s="110" t="s">
        <v>1385</v>
      </c>
      <c r="B693" s="114" t="s">
        <v>1386</v>
      </c>
      <c r="C693" s="111" t="s">
        <v>1385</v>
      </c>
      <c r="D693" s="112">
        <v>0</v>
      </c>
      <c r="E693" s="112">
        <v>0</v>
      </c>
      <c r="F693" s="113" t="str">
        <f t="shared" si="13"/>
        <v>-</v>
      </c>
    </row>
    <row r="694" spans="1:6" s="21" customFormat="1" ht="24" customHeight="1" x14ac:dyDescent="0.2">
      <c r="A694" s="110" t="s">
        <v>1387</v>
      </c>
      <c r="B694" s="114" t="s">
        <v>1388</v>
      </c>
      <c r="C694" s="111" t="s">
        <v>1387</v>
      </c>
      <c r="D694" s="112">
        <v>0</v>
      </c>
      <c r="E694" s="112">
        <v>0</v>
      </c>
      <c r="F694" s="113" t="str">
        <f t="shared" si="13"/>
        <v>-</v>
      </c>
    </row>
    <row r="695" spans="1:6" s="21" customFormat="1" ht="24" customHeight="1" x14ac:dyDescent="0.2">
      <c r="A695" s="110" t="s">
        <v>1389</v>
      </c>
      <c r="B695" s="114" t="s">
        <v>1390</v>
      </c>
      <c r="C695" s="111" t="s">
        <v>1389</v>
      </c>
      <c r="D695" s="112">
        <v>0</v>
      </c>
      <c r="E695" s="112">
        <v>0</v>
      </c>
      <c r="F695" s="113" t="str">
        <f t="shared" si="13"/>
        <v>-</v>
      </c>
    </row>
    <row r="696" spans="1:6" s="21" customFormat="1" ht="12.75" customHeight="1" x14ac:dyDescent="0.2">
      <c r="A696" s="110" t="s">
        <v>1391</v>
      </c>
      <c r="B696" s="114" t="s">
        <v>1392</v>
      </c>
      <c r="C696" s="111" t="s">
        <v>1391</v>
      </c>
      <c r="D696" s="112">
        <v>0</v>
      </c>
      <c r="E696" s="112">
        <v>0</v>
      </c>
      <c r="F696" s="113" t="str">
        <f t="shared" si="13"/>
        <v>-</v>
      </c>
    </row>
    <row r="697" spans="1:6" s="21" customFormat="1" ht="12.75" customHeight="1" x14ac:dyDescent="0.2">
      <c r="A697" s="110" t="s">
        <v>1393</v>
      </c>
      <c r="B697" s="114" t="s">
        <v>1394</v>
      </c>
      <c r="C697" s="111" t="s">
        <v>1393</v>
      </c>
      <c r="D697" s="112">
        <v>0</v>
      </c>
      <c r="E697" s="112">
        <v>0</v>
      </c>
      <c r="F697" s="113" t="str">
        <f t="shared" si="13"/>
        <v>-</v>
      </c>
    </row>
    <row r="698" spans="1:6" s="21" customFormat="1" ht="12.75" customHeight="1" x14ac:dyDescent="0.2">
      <c r="A698" s="110" t="s">
        <v>1395</v>
      </c>
      <c r="B698" s="114" t="s">
        <v>1396</v>
      </c>
      <c r="C698" s="111" t="s">
        <v>1395</v>
      </c>
      <c r="D698" s="112">
        <v>0</v>
      </c>
      <c r="E698" s="112">
        <v>0</v>
      </c>
      <c r="F698" s="113" t="str">
        <f t="shared" si="13"/>
        <v>-</v>
      </c>
    </row>
    <row r="699" spans="1:6" s="21" customFormat="1" ht="12.75" customHeight="1" x14ac:dyDescent="0.2">
      <c r="A699" s="110" t="s">
        <v>1397</v>
      </c>
      <c r="B699" s="114" t="s">
        <v>1398</v>
      </c>
      <c r="C699" s="111" t="s">
        <v>1397</v>
      </c>
      <c r="D699" s="112">
        <v>0</v>
      </c>
      <c r="E699" s="112">
        <v>0</v>
      </c>
      <c r="F699" s="113" t="str">
        <f t="shared" si="13"/>
        <v>-</v>
      </c>
    </row>
    <row r="700" spans="1:6" s="21" customFormat="1" ht="24" customHeight="1" x14ac:dyDescent="0.2">
      <c r="A700" s="110" t="s">
        <v>1399</v>
      </c>
      <c r="B700" s="114" t="s">
        <v>1400</v>
      </c>
      <c r="C700" s="111" t="s">
        <v>1399</v>
      </c>
      <c r="D700" s="112">
        <v>0</v>
      </c>
      <c r="E700" s="112">
        <v>0</v>
      </c>
      <c r="F700" s="113" t="str">
        <f t="shared" si="13"/>
        <v>-</v>
      </c>
    </row>
    <row r="701" spans="1:6" s="21" customFormat="1" ht="24" customHeight="1" x14ac:dyDescent="0.2">
      <c r="A701" s="110" t="s">
        <v>1401</v>
      </c>
      <c r="B701" s="114" t="s">
        <v>1402</v>
      </c>
      <c r="C701" s="111" t="s">
        <v>1401</v>
      </c>
      <c r="D701" s="112">
        <v>0</v>
      </c>
      <c r="E701" s="112">
        <v>0</v>
      </c>
      <c r="F701" s="113" t="str">
        <f t="shared" si="13"/>
        <v>-</v>
      </c>
    </row>
    <row r="702" spans="1:6" s="21" customFormat="1" ht="12.75" customHeight="1" x14ac:dyDescent="0.2">
      <c r="A702" s="110" t="s">
        <v>1403</v>
      </c>
      <c r="B702" s="114" t="s">
        <v>1404</v>
      </c>
      <c r="C702" s="111" t="s">
        <v>1403</v>
      </c>
      <c r="D702" s="112">
        <v>0</v>
      </c>
      <c r="E702" s="112">
        <v>0</v>
      </c>
      <c r="F702" s="113" t="str">
        <f t="shared" si="13"/>
        <v>-</v>
      </c>
    </row>
    <row r="703" spans="1:6" s="21" customFormat="1" ht="12.75" customHeight="1" x14ac:dyDescent="0.2">
      <c r="A703" s="110" t="s">
        <v>1405</v>
      </c>
      <c r="B703" s="114" t="s">
        <v>1406</v>
      </c>
      <c r="C703" s="111" t="s">
        <v>1405</v>
      </c>
      <c r="D703" s="112">
        <v>0</v>
      </c>
      <c r="E703" s="112">
        <v>0</v>
      </c>
      <c r="F703" s="113" t="str">
        <f t="shared" si="13"/>
        <v>-</v>
      </c>
    </row>
    <row r="704" spans="1:6" s="21" customFormat="1" ht="24" customHeight="1" x14ac:dyDescent="0.2">
      <c r="A704" s="110" t="s">
        <v>1407</v>
      </c>
      <c r="B704" s="114" t="s">
        <v>1408</v>
      </c>
      <c r="C704" s="111" t="s">
        <v>1407</v>
      </c>
      <c r="D704" s="112">
        <v>0</v>
      </c>
      <c r="E704" s="112">
        <v>0</v>
      </c>
      <c r="F704" s="113" t="str">
        <f t="shared" si="13"/>
        <v>-</v>
      </c>
    </row>
    <row r="705" spans="1:6" s="21" customFormat="1" ht="24" customHeight="1" x14ac:dyDescent="0.2">
      <c r="A705" s="110" t="s">
        <v>1409</v>
      </c>
      <c r="B705" s="114" t="s">
        <v>1410</v>
      </c>
      <c r="C705" s="111" t="s">
        <v>1409</v>
      </c>
      <c r="D705" s="112">
        <v>0</v>
      </c>
      <c r="E705" s="112">
        <v>0</v>
      </c>
      <c r="F705" s="113" t="str">
        <f t="shared" si="13"/>
        <v>-</v>
      </c>
    </row>
    <row r="706" spans="1:6" s="21" customFormat="1" ht="12.75" customHeight="1" x14ac:dyDescent="0.2">
      <c r="A706" s="110" t="s">
        <v>1411</v>
      </c>
      <c r="B706" s="114" t="s">
        <v>1412</v>
      </c>
      <c r="C706" s="111" t="s">
        <v>1411</v>
      </c>
      <c r="D706" s="112">
        <v>0</v>
      </c>
      <c r="E706" s="112">
        <v>0</v>
      </c>
      <c r="F706" s="113" t="str">
        <f t="shared" si="13"/>
        <v>-</v>
      </c>
    </row>
    <row r="707" spans="1:6" s="21" customFormat="1" ht="12.75" customHeight="1" x14ac:dyDescent="0.2">
      <c r="A707" s="110" t="s">
        <v>1413</v>
      </c>
      <c r="B707" s="114" t="s">
        <v>1414</v>
      </c>
      <c r="C707" s="111" t="s">
        <v>1413</v>
      </c>
      <c r="D707" s="112">
        <v>0</v>
      </c>
      <c r="E707" s="112">
        <v>0</v>
      </c>
      <c r="F707" s="113" t="str">
        <f t="shared" si="13"/>
        <v>-</v>
      </c>
    </row>
    <row r="708" spans="1:6" s="21" customFormat="1" ht="24" customHeight="1" x14ac:dyDescent="0.2">
      <c r="A708" s="110" t="s">
        <v>1415</v>
      </c>
      <c r="B708" s="114" t="s">
        <v>1416</v>
      </c>
      <c r="C708" s="111" t="s">
        <v>1415</v>
      </c>
      <c r="D708" s="112">
        <v>0</v>
      </c>
      <c r="E708" s="112">
        <v>0</v>
      </c>
      <c r="F708" s="113" t="str">
        <f t="shared" si="13"/>
        <v>-</v>
      </c>
    </row>
    <row r="709" spans="1:6" s="21" customFormat="1" ht="24" customHeight="1" x14ac:dyDescent="0.2">
      <c r="A709" s="110" t="s">
        <v>1417</v>
      </c>
      <c r="B709" s="114" t="s">
        <v>1418</v>
      </c>
      <c r="C709" s="111" t="s">
        <v>1417</v>
      </c>
      <c r="D709" s="112">
        <v>0</v>
      </c>
      <c r="E709" s="112">
        <v>0</v>
      </c>
      <c r="F709" s="113" t="str">
        <f t="shared" si="13"/>
        <v>-</v>
      </c>
    </row>
    <row r="710" spans="1:6" s="21" customFormat="1" ht="12.75" customHeight="1" x14ac:dyDescent="0.2">
      <c r="A710" s="110" t="s">
        <v>1419</v>
      </c>
      <c r="B710" s="107" t="s">
        <v>1420</v>
      </c>
      <c r="C710" s="111" t="s">
        <v>1419</v>
      </c>
      <c r="D710" s="112">
        <v>0</v>
      </c>
      <c r="E710" s="112">
        <v>0</v>
      </c>
      <c r="F710" s="113" t="str">
        <f t="shared" si="13"/>
        <v>-</v>
      </c>
    </row>
    <row r="711" spans="1:6" s="21" customFormat="1" ht="12.75" customHeight="1" x14ac:dyDescent="0.2">
      <c r="A711" s="110" t="s">
        <v>1421</v>
      </c>
      <c r="B711" s="107" t="s">
        <v>1422</v>
      </c>
      <c r="C711" s="111" t="s">
        <v>1421</v>
      </c>
      <c r="D711" s="112"/>
      <c r="E711" s="112">
        <v>0</v>
      </c>
      <c r="F711" s="113" t="str">
        <f t="shared" si="13"/>
        <v>-</v>
      </c>
    </row>
    <row r="712" spans="1:6" s="21" customFormat="1" ht="12.75" customHeight="1" x14ac:dyDescent="0.2">
      <c r="A712" s="110" t="s">
        <v>1423</v>
      </c>
      <c r="B712" s="107" t="s">
        <v>1424</v>
      </c>
      <c r="C712" s="111" t="s">
        <v>1423</v>
      </c>
      <c r="D712" s="112"/>
      <c r="E712" s="112">
        <v>0</v>
      </c>
      <c r="F712" s="113" t="str">
        <f t="shared" si="13"/>
        <v>-</v>
      </c>
    </row>
    <row r="713" spans="1:6" s="21" customFormat="1" ht="24" customHeight="1" x14ac:dyDescent="0.2">
      <c r="A713" s="110" t="s">
        <v>1425</v>
      </c>
      <c r="B713" s="107" t="s">
        <v>1426</v>
      </c>
      <c r="C713" s="111" t="s">
        <v>1425</v>
      </c>
      <c r="D713" s="112"/>
      <c r="E713" s="112">
        <v>0</v>
      </c>
      <c r="F713" s="113" t="str">
        <f t="shared" si="13"/>
        <v>-</v>
      </c>
    </row>
    <row r="714" spans="1:6" s="21" customFormat="1" ht="12" customHeight="1" x14ac:dyDescent="0.2">
      <c r="A714" s="110" t="s">
        <v>1427</v>
      </c>
      <c r="B714" s="107" t="s">
        <v>1428</v>
      </c>
      <c r="C714" s="111" t="s">
        <v>1427</v>
      </c>
      <c r="D714" s="112"/>
      <c r="E714" s="112">
        <v>0</v>
      </c>
      <c r="F714" s="113" t="str">
        <f t="shared" si="13"/>
        <v>-</v>
      </c>
    </row>
    <row r="715" spans="1:6" s="21" customFormat="1" ht="12.75" customHeight="1" x14ac:dyDescent="0.2">
      <c r="A715" s="110" t="s">
        <v>1429</v>
      </c>
      <c r="B715" s="107" t="s">
        <v>1430</v>
      </c>
      <c r="C715" s="111" t="s">
        <v>1429</v>
      </c>
      <c r="D715" s="112">
        <v>0</v>
      </c>
      <c r="E715" s="112">
        <v>0</v>
      </c>
      <c r="F715" s="113" t="str">
        <f t="shared" si="13"/>
        <v>-</v>
      </c>
    </row>
    <row r="716" spans="1:6" s="21" customFormat="1" ht="12.75" customHeight="1" x14ac:dyDescent="0.2">
      <c r="A716" s="110" t="s">
        <v>1431</v>
      </c>
      <c r="B716" s="107" t="s">
        <v>1432</v>
      </c>
      <c r="C716" s="111" t="s">
        <v>1431</v>
      </c>
      <c r="D716" s="112">
        <v>0</v>
      </c>
      <c r="E716" s="112">
        <v>0</v>
      </c>
      <c r="F716" s="113" t="str">
        <f t="shared" si="13"/>
        <v>-</v>
      </c>
    </row>
    <row r="717" spans="1:6" s="21" customFormat="1" ht="12.75" customHeight="1" x14ac:dyDescent="0.2">
      <c r="A717" s="110" t="s">
        <v>1433</v>
      </c>
      <c r="B717" s="107" t="s">
        <v>1434</v>
      </c>
      <c r="C717" s="111" t="s">
        <v>1433</v>
      </c>
      <c r="D717" s="112">
        <v>0</v>
      </c>
      <c r="E717" s="112">
        <v>0</v>
      </c>
      <c r="F717" s="113" t="str">
        <f t="shared" ref="F717:F780" si="14">IF(D717&lt;&gt;0,IF(E717/D717&gt;=100,"&gt;&gt;100",E717/D717*100),"-")</f>
        <v>-</v>
      </c>
    </row>
    <row r="718" spans="1:6" s="21" customFormat="1" ht="12.75" customHeight="1" x14ac:dyDescent="0.2">
      <c r="A718" s="84" t="s">
        <v>1435</v>
      </c>
      <c r="B718" s="85" t="s">
        <v>1436</v>
      </c>
      <c r="C718" s="86" t="s">
        <v>1435</v>
      </c>
      <c r="D718" s="108">
        <v>0</v>
      </c>
      <c r="E718" s="108">
        <v>0</v>
      </c>
      <c r="F718" s="87" t="str">
        <f t="shared" si="14"/>
        <v>-</v>
      </c>
    </row>
    <row r="719" spans="1:6" s="21" customFormat="1" ht="12.75" customHeight="1" x14ac:dyDescent="0.2">
      <c r="A719" s="110" t="s">
        <v>1437</v>
      </c>
      <c r="B719" s="107" t="s">
        <v>1438</v>
      </c>
      <c r="C719" s="111" t="s">
        <v>1437</v>
      </c>
      <c r="D719" s="112">
        <v>0</v>
      </c>
      <c r="E719" s="112">
        <v>0</v>
      </c>
      <c r="F719" s="113" t="str">
        <f t="shared" si="14"/>
        <v>-</v>
      </c>
    </row>
    <row r="720" spans="1:6" s="21" customFormat="1" ht="24" customHeight="1" x14ac:dyDescent="0.2">
      <c r="A720" s="110" t="s">
        <v>1439</v>
      </c>
      <c r="B720" s="114" t="s">
        <v>1440</v>
      </c>
      <c r="C720" s="111" t="s">
        <v>1439</v>
      </c>
      <c r="D720" s="112">
        <v>0</v>
      </c>
      <c r="E720" s="112">
        <v>0</v>
      </c>
      <c r="F720" s="113" t="str">
        <f t="shared" si="14"/>
        <v>-</v>
      </c>
    </row>
    <row r="721" spans="1:6" s="21" customFormat="1" ht="24" customHeight="1" x14ac:dyDescent="0.2">
      <c r="A721" s="110" t="s">
        <v>1441</v>
      </c>
      <c r="B721" s="107" t="s">
        <v>1442</v>
      </c>
      <c r="C721" s="111" t="s">
        <v>1441</v>
      </c>
      <c r="D721" s="112">
        <v>0</v>
      </c>
      <c r="E721" s="112">
        <v>0</v>
      </c>
      <c r="F721" s="113" t="str">
        <f t="shared" si="14"/>
        <v>-</v>
      </c>
    </row>
    <row r="722" spans="1:6" s="21" customFormat="1" ht="12" customHeight="1" x14ac:dyDescent="0.2">
      <c r="A722" s="110" t="s">
        <v>1443</v>
      </c>
      <c r="B722" s="107" t="s">
        <v>1444</v>
      </c>
      <c r="C722" s="111" t="s">
        <v>1443</v>
      </c>
      <c r="D722" s="112"/>
      <c r="E722" s="112">
        <v>0</v>
      </c>
      <c r="F722" s="113" t="str">
        <f t="shared" si="14"/>
        <v>-</v>
      </c>
    </row>
    <row r="723" spans="1:6" s="21" customFormat="1" ht="12" customHeight="1" x14ac:dyDescent="0.2">
      <c r="A723" s="110" t="s">
        <v>1445</v>
      </c>
      <c r="B723" s="107" t="s">
        <v>1446</v>
      </c>
      <c r="C723" s="111" t="s">
        <v>1445</v>
      </c>
      <c r="D723" s="112"/>
      <c r="E723" s="112">
        <v>0</v>
      </c>
      <c r="F723" s="113" t="str">
        <f t="shared" si="14"/>
        <v>-</v>
      </c>
    </row>
    <row r="724" spans="1:6" s="21" customFormat="1" ht="12.75" customHeight="1" x14ac:dyDescent="0.2">
      <c r="A724" s="110" t="s">
        <v>1447</v>
      </c>
      <c r="B724" s="107" t="s">
        <v>1448</v>
      </c>
      <c r="C724" s="111" t="s">
        <v>1447</v>
      </c>
      <c r="D724" s="112">
        <v>28853.33</v>
      </c>
      <c r="E724" s="112">
        <v>26670.31</v>
      </c>
      <c r="F724" s="113">
        <f t="shared" si="14"/>
        <v>92.434079532587745</v>
      </c>
    </row>
    <row r="725" spans="1:6" s="21" customFormat="1" ht="12.75" customHeight="1" x14ac:dyDescent="0.2">
      <c r="A725" s="110" t="s">
        <v>1449</v>
      </c>
      <c r="B725" s="107" t="s">
        <v>1450</v>
      </c>
      <c r="C725" s="111" t="s">
        <v>1449</v>
      </c>
      <c r="D725" s="112">
        <v>0</v>
      </c>
      <c r="E725" s="112">
        <v>0</v>
      </c>
      <c r="F725" s="113" t="str">
        <f t="shared" si="14"/>
        <v>-</v>
      </c>
    </row>
    <row r="726" spans="1:6" s="21" customFormat="1" ht="12.75" customHeight="1" x14ac:dyDescent="0.2">
      <c r="A726" s="110" t="s">
        <v>1451</v>
      </c>
      <c r="B726" s="107" t="s">
        <v>1452</v>
      </c>
      <c r="C726" s="111" t="s">
        <v>1451</v>
      </c>
      <c r="D726" s="112">
        <v>0</v>
      </c>
      <c r="E726" s="112">
        <v>0</v>
      </c>
      <c r="F726" s="113" t="str">
        <f t="shared" si="14"/>
        <v>-</v>
      </c>
    </row>
    <row r="727" spans="1:6" s="21" customFormat="1" ht="24" customHeight="1" x14ac:dyDescent="0.2">
      <c r="A727" s="110" t="s">
        <v>1453</v>
      </c>
      <c r="B727" s="107" t="s">
        <v>1454</v>
      </c>
      <c r="C727" s="111" t="s">
        <v>1453</v>
      </c>
      <c r="D727" s="112">
        <v>0</v>
      </c>
      <c r="E727" s="112">
        <v>0</v>
      </c>
      <c r="F727" s="113" t="str">
        <f t="shared" si="14"/>
        <v>-</v>
      </c>
    </row>
    <row r="728" spans="1:6" s="21" customFormat="1" ht="24" customHeight="1" x14ac:dyDescent="0.2">
      <c r="A728" s="110" t="s">
        <v>1455</v>
      </c>
      <c r="B728" s="107" t="s">
        <v>1456</v>
      </c>
      <c r="C728" s="111" t="s">
        <v>1455</v>
      </c>
      <c r="D728" s="112">
        <v>0</v>
      </c>
      <c r="E728" s="112">
        <v>0</v>
      </c>
      <c r="F728" s="113" t="str">
        <f t="shared" si="14"/>
        <v>-</v>
      </c>
    </row>
    <row r="729" spans="1:6" s="21" customFormat="1" ht="24" customHeight="1" x14ac:dyDescent="0.2">
      <c r="A729" s="110" t="s">
        <v>1457</v>
      </c>
      <c r="B729" s="107" t="s">
        <v>1458</v>
      </c>
      <c r="C729" s="111" t="s">
        <v>1457</v>
      </c>
      <c r="D729" s="112">
        <v>0</v>
      </c>
      <c r="E729" s="112">
        <v>0</v>
      </c>
      <c r="F729" s="113" t="str">
        <f t="shared" si="14"/>
        <v>-</v>
      </c>
    </row>
    <row r="730" spans="1:6" s="21" customFormat="1" ht="24" customHeight="1" x14ac:dyDescent="0.2">
      <c r="A730" s="110" t="s">
        <v>1459</v>
      </c>
      <c r="B730" s="107" t="s">
        <v>1460</v>
      </c>
      <c r="C730" s="111" t="s">
        <v>1459</v>
      </c>
      <c r="D730" s="112"/>
      <c r="E730" s="112">
        <v>0</v>
      </c>
      <c r="F730" s="113" t="str">
        <f t="shared" si="14"/>
        <v>-</v>
      </c>
    </row>
    <row r="731" spans="1:6" s="21" customFormat="1" ht="24" customHeight="1" x14ac:dyDescent="0.2">
      <c r="A731" s="110" t="s">
        <v>1461</v>
      </c>
      <c r="B731" s="107" t="s">
        <v>1462</v>
      </c>
      <c r="C731" s="111" t="s">
        <v>1461</v>
      </c>
      <c r="D731" s="112"/>
      <c r="E731" s="112">
        <v>0</v>
      </c>
      <c r="F731" s="113" t="str">
        <f t="shared" si="14"/>
        <v>-</v>
      </c>
    </row>
    <row r="732" spans="1:6" s="21" customFormat="1" ht="12.75" customHeight="1" x14ac:dyDescent="0.2">
      <c r="A732" s="110" t="s">
        <v>1463</v>
      </c>
      <c r="B732" s="107" t="s">
        <v>1464</v>
      </c>
      <c r="C732" s="111" t="s">
        <v>1463</v>
      </c>
      <c r="D732" s="112">
        <v>4599.78</v>
      </c>
      <c r="E732" s="112">
        <v>0</v>
      </c>
      <c r="F732" s="113">
        <f t="shared" si="14"/>
        <v>0</v>
      </c>
    </row>
    <row r="733" spans="1:6" s="21" customFormat="1" ht="12.75" customHeight="1" x14ac:dyDescent="0.2">
      <c r="A733" s="110" t="s">
        <v>1465</v>
      </c>
      <c r="B733" s="107" t="s">
        <v>1466</v>
      </c>
      <c r="C733" s="111" t="s">
        <v>1465</v>
      </c>
      <c r="D733" s="112">
        <v>1359.82</v>
      </c>
      <c r="E733" s="112">
        <v>1103.5999999999999</v>
      </c>
      <c r="F733" s="113">
        <f t="shared" si="14"/>
        <v>81.157800297098134</v>
      </c>
    </row>
    <row r="734" spans="1:6" s="21" customFormat="1" ht="12.75" customHeight="1" x14ac:dyDescent="0.2">
      <c r="A734" s="110" t="s">
        <v>1467</v>
      </c>
      <c r="B734" s="107" t="s">
        <v>1468</v>
      </c>
      <c r="C734" s="111" t="s">
        <v>1467</v>
      </c>
      <c r="D734" s="112">
        <v>28372.63</v>
      </c>
      <c r="E734" s="112">
        <v>30867.85</v>
      </c>
      <c r="F734" s="113">
        <f t="shared" si="14"/>
        <v>108.79446142285715</v>
      </c>
    </row>
    <row r="735" spans="1:6" s="21" customFormat="1" ht="12.75" customHeight="1" x14ac:dyDescent="0.2">
      <c r="A735" s="84" t="s">
        <v>1469</v>
      </c>
      <c r="B735" s="85" t="s">
        <v>1470</v>
      </c>
      <c r="C735" s="86" t="s">
        <v>1469</v>
      </c>
      <c r="D735" s="108">
        <v>0</v>
      </c>
      <c r="E735" s="108">
        <v>0</v>
      </c>
      <c r="F735" s="87" t="str">
        <f t="shared" si="14"/>
        <v>-</v>
      </c>
    </row>
    <row r="736" spans="1:6" s="21" customFormat="1" ht="12.75" customHeight="1" x14ac:dyDescent="0.2">
      <c r="A736" s="84" t="s">
        <v>1471</v>
      </c>
      <c r="B736" s="85" t="s">
        <v>1472</v>
      </c>
      <c r="C736" s="86" t="s">
        <v>1471</v>
      </c>
      <c r="D736" s="108">
        <v>1975.46</v>
      </c>
      <c r="E736" s="108">
        <v>2004.14</v>
      </c>
      <c r="F736" s="87">
        <f t="shared" si="14"/>
        <v>101.45181375477104</v>
      </c>
    </row>
    <row r="737" spans="1:6" s="21" customFormat="1" ht="12.75" customHeight="1" x14ac:dyDescent="0.2">
      <c r="A737" s="84" t="s">
        <v>1473</v>
      </c>
      <c r="B737" s="85" t="s">
        <v>1474</v>
      </c>
      <c r="C737" s="86" t="s">
        <v>1473</v>
      </c>
      <c r="D737" s="108">
        <v>0</v>
      </c>
      <c r="E737" s="108">
        <v>0</v>
      </c>
      <c r="F737" s="87" t="str">
        <f t="shared" si="14"/>
        <v>-</v>
      </c>
    </row>
    <row r="738" spans="1:6" s="21" customFormat="1" ht="12.75" customHeight="1" x14ac:dyDescent="0.2">
      <c r="A738" s="84" t="s">
        <v>1475</v>
      </c>
      <c r="B738" s="85" t="s">
        <v>1476</v>
      </c>
      <c r="C738" s="86" t="s">
        <v>1475</v>
      </c>
      <c r="D738" s="108">
        <v>6114.18</v>
      </c>
      <c r="E738" s="108">
        <v>5474.88</v>
      </c>
      <c r="F738" s="87">
        <f t="shared" si="14"/>
        <v>89.543978096817554</v>
      </c>
    </row>
    <row r="739" spans="1:6" s="21" customFormat="1" ht="12.75" customHeight="1" x14ac:dyDescent="0.2">
      <c r="A739" s="110" t="s">
        <v>1477</v>
      </c>
      <c r="B739" s="107" t="s">
        <v>1478</v>
      </c>
      <c r="C739" s="111" t="s">
        <v>1477</v>
      </c>
      <c r="D739" s="112">
        <v>0</v>
      </c>
      <c r="E739" s="112">
        <v>0</v>
      </c>
      <c r="F739" s="113" t="str">
        <f t="shared" si="14"/>
        <v>-</v>
      </c>
    </row>
    <row r="740" spans="1:6" s="21" customFormat="1" ht="12.75" customHeight="1" x14ac:dyDescent="0.2">
      <c r="A740" s="110" t="s">
        <v>1479</v>
      </c>
      <c r="B740" s="107" t="s">
        <v>1480</v>
      </c>
      <c r="C740" s="111" t="s">
        <v>1479</v>
      </c>
      <c r="D740" s="112">
        <v>0</v>
      </c>
      <c r="E740" s="112">
        <v>0</v>
      </c>
      <c r="F740" s="113" t="str">
        <f t="shared" si="14"/>
        <v>-</v>
      </c>
    </row>
    <row r="741" spans="1:6" s="21" customFormat="1" ht="12.75" customHeight="1" x14ac:dyDescent="0.2">
      <c r="A741" s="110" t="s">
        <v>1481</v>
      </c>
      <c r="B741" s="107" t="s">
        <v>1482</v>
      </c>
      <c r="C741" s="111" t="s">
        <v>1481</v>
      </c>
      <c r="D741" s="112">
        <v>479.49</v>
      </c>
      <c r="E741" s="112">
        <v>488.15</v>
      </c>
      <c r="F741" s="113">
        <f t="shared" si="14"/>
        <v>101.80608563265135</v>
      </c>
    </row>
    <row r="742" spans="1:6" s="21" customFormat="1" ht="12.75" customHeight="1" x14ac:dyDescent="0.2">
      <c r="A742" s="110" t="s">
        <v>1483</v>
      </c>
      <c r="B742" s="107" t="s">
        <v>1484</v>
      </c>
      <c r="C742" s="111" t="s">
        <v>1483</v>
      </c>
      <c r="D742" s="112">
        <v>1091</v>
      </c>
      <c r="E742" s="112">
        <v>1557.73</v>
      </c>
      <c r="F742" s="113">
        <f t="shared" si="14"/>
        <v>142.78001833180568</v>
      </c>
    </row>
    <row r="743" spans="1:6" s="21" customFormat="1" ht="12.75" customHeight="1" x14ac:dyDescent="0.2">
      <c r="A743" s="110" t="s">
        <v>1485</v>
      </c>
      <c r="B743" s="107" t="s">
        <v>1486</v>
      </c>
      <c r="C743" s="111" t="s">
        <v>1485</v>
      </c>
      <c r="D743" s="112"/>
      <c r="E743" s="112">
        <v>0</v>
      </c>
      <c r="F743" s="113" t="str">
        <f t="shared" si="14"/>
        <v>-</v>
      </c>
    </row>
    <row r="744" spans="1:6" s="21" customFormat="1" ht="12.75" customHeight="1" x14ac:dyDescent="0.2">
      <c r="A744" s="110" t="s">
        <v>1487</v>
      </c>
      <c r="B744" s="107" t="s">
        <v>1488</v>
      </c>
      <c r="C744" s="111" t="s">
        <v>1487</v>
      </c>
      <c r="D744" s="112"/>
      <c r="E744" s="112">
        <v>2496</v>
      </c>
      <c r="F744" s="113" t="str">
        <f t="shared" si="14"/>
        <v>-</v>
      </c>
    </row>
    <row r="745" spans="1:6" s="21" customFormat="1" ht="12.75" customHeight="1" x14ac:dyDescent="0.2">
      <c r="A745" s="110" t="s">
        <v>1489</v>
      </c>
      <c r="B745" s="107" t="s">
        <v>1490</v>
      </c>
      <c r="C745" s="111" t="s">
        <v>1489</v>
      </c>
      <c r="D745" s="112">
        <v>0</v>
      </c>
      <c r="E745" s="112">
        <v>0</v>
      </c>
      <c r="F745" s="113" t="str">
        <f t="shared" si="14"/>
        <v>-</v>
      </c>
    </row>
    <row r="746" spans="1:6" s="21" customFormat="1" ht="12.75" customHeight="1" x14ac:dyDescent="0.2">
      <c r="A746" s="110" t="s">
        <v>1491</v>
      </c>
      <c r="B746" s="107" t="s">
        <v>1492</v>
      </c>
      <c r="C746" s="111" t="s">
        <v>1491</v>
      </c>
      <c r="D746" s="112">
        <v>0</v>
      </c>
      <c r="E746" s="112">
        <v>0</v>
      </c>
      <c r="F746" s="113" t="str">
        <f t="shared" si="14"/>
        <v>-</v>
      </c>
    </row>
    <row r="747" spans="1:6" s="21" customFormat="1" ht="12.75" customHeight="1" x14ac:dyDescent="0.2">
      <c r="A747" s="110" t="s">
        <v>1493</v>
      </c>
      <c r="B747" s="107" t="s">
        <v>1494</v>
      </c>
      <c r="C747" s="111" t="s">
        <v>1493</v>
      </c>
      <c r="D747" s="112">
        <v>0</v>
      </c>
      <c r="E747" s="112">
        <v>0</v>
      </c>
      <c r="F747" s="113" t="str">
        <f t="shared" si="14"/>
        <v>-</v>
      </c>
    </row>
    <row r="748" spans="1:6" s="21" customFormat="1" ht="12.75" customHeight="1" x14ac:dyDescent="0.2">
      <c r="A748" s="110" t="s">
        <v>1495</v>
      </c>
      <c r="B748" s="107" t="s">
        <v>1496</v>
      </c>
      <c r="C748" s="111" t="s">
        <v>1495</v>
      </c>
      <c r="D748" s="112">
        <v>0</v>
      </c>
      <c r="E748" s="112">
        <v>0</v>
      </c>
      <c r="F748" s="113" t="str">
        <f t="shared" si="14"/>
        <v>-</v>
      </c>
    </row>
    <row r="749" spans="1:6" s="21" customFormat="1" ht="12.75" customHeight="1" x14ac:dyDescent="0.2">
      <c r="A749" s="110" t="s">
        <v>1497</v>
      </c>
      <c r="B749" s="107" t="s">
        <v>1498</v>
      </c>
      <c r="C749" s="111" t="s">
        <v>1497</v>
      </c>
      <c r="D749" s="112">
        <v>0</v>
      </c>
      <c r="E749" s="112">
        <v>0</v>
      </c>
      <c r="F749" s="113" t="str">
        <f t="shared" si="14"/>
        <v>-</v>
      </c>
    </row>
    <row r="750" spans="1:6" s="21" customFormat="1" ht="12.75" customHeight="1" x14ac:dyDescent="0.2">
      <c r="A750" s="110" t="s">
        <v>1499</v>
      </c>
      <c r="B750" s="107" t="s">
        <v>1500</v>
      </c>
      <c r="C750" s="111" t="s">
        <v>1499</v>
      </c>
      <c r="D750" s="112">
        <v>0</v>
      </c>
      <c r="E750" s="112">
        <v>0</v>
      </c>
      <c r="F750" s="113" t="str">
        <f t="shared" si="14"/>
        <v>-</v>
      </c>
    </row>
    <row r="751" spans="1:6" s="21" customFormat="1" ht="12.75" customHeight="1" x14ac:dyDescent="0.2">
      <c r="A751" s="110" t="s">
        <v>1501</v>
      </c>
      <c r="B751" s="107" t="s">
        <v>1502</v>
      </c>
      <c r="C751" s="111" t="s">
        <v>1501</v>
      </c>
      <c r="D751" s="112">
        <v>0</v>
      </c>
      <c r="E751" s="112">
        <v>0</v>
      </c>
      <c r="F751" s="113" t="str">
        <f t="shared" si="14"/>
        <v>-</v>
      </c>
    </row>
    <row r="752" spans="1:6" s="21" customFormat="1" ht="12.75" customHeight="1" x14ac:dyDescent="0.2">
      <c r="A752" s="110" t="s">
        <v>1503</v>
      </c>
      <c r="B752" s="107" t="s">
        <v>1504</v>
      </c>
      <c r="C752" s="111" t="s">
        <v>1503</v>
      </c>
      <c r="D752" s="112">
        <v>0</v>
      </c>
      <c r="E752" s="112">
        <v>0</v>
      </c>
      <c r="F752" s="113" t="str">
        <f t="shared" si="14"/>
        <v>-</v>
      </c>
    </row>
    <row r="753" spans="1:6" s="21" customFormat="1" ht="12.75" customHeight="1" x14ac:dyDescent="0.2">
      <c r="A753" s="110" t="s">
        <v>1505</v>
      </c>
      <c r="B753" s="107" t="s">
        <v>1506</v>
      </c>
      <c r="C753" s="111" t="s">
        <v>1505</v>
      </c>
      <c r="D753" s="112">
        <v>0</v>
      </c>
      <c r="E753" s="112">
        <v>0</v>
      </c>
      <c r="F753" s="113" t="str">
        <f t="shared" si="14"/>
        <v>-</v>
      </c>
    </row>
    <row r="754" spans="1:6" s="21" customFormat="1" ht="12.75" customHeight="1" x14ac:dyDescent="0.2">
      <c r="A754" s="84" t="s">
        <v>1507</v>
      </c>
      <c r="B754" s="85" t="s">
        <v>1508</v>
      </c>
      <c r="C754" s="86" t="s">
        <v>1507</v>
      </c>
      <c r="D754" s="108">
        <v>0</v>
      </c>
      <c r="E754" s="108">
        <v>0</v>
      </c>
      <c r="F754" s="87" t="str">
        <f t="shared" si="14"/>
        <v>-</v>
      </c>
    </row>
    <row r="755" spans="1:6" s="21" customFormat="1" ht="12.75" customHeight="1" x14ac:dyDescent="0.2">
      <c r="A755" s="84" t="s">
        <v>1509</v>
      </c>
      <c r="B755" s="85" t="s">
        <v>1510</v>
      </c>
      <c r="C755" s="86" t="s">
        <v>1509</v>
      </c>
      <c r="D755" s="108">
        <v>0</v>
      </c>
      <c r="E755" s="108">
        <v>0</v>
      </c>
      <c r="F755" s="87" t="str">
        <f t="shared" si="14"/>
        <v>-</v>
      </c>
    </row>
    <row r="756" spans="1:6" s="21" customFormat="1" ht="12.75" customHeight="1" x14ac:dyDescent="0.2">
      <c r="A756" s="84" t="s">
        <v>1511</v>
      </c>
      <c r="B756" s="85" t="s">
        <v>1512</v>
      </c>
      <c r="C756" s="86" t="s">
        <v>1511</v>
      </c>
      <c r="D756" s="108">
        <v>0</v>
      </c>
      <c r="E756" s="108">
        <v>0</v>
      </c>
      <c r="F756" s="87" t="str">
        <f t="shared" si="14"/>
        <v>-</v>
      </c>
    </row>
    <row r="757" spans="1:6" s="21" customFormat="1" ht="12.75" customHeight="1" x14ac:dyDescent="0.2">
      <c r="A757" s="84" t="s">
        <v>1513</v>
      </c>
      <c r="B757" s="85" t="s">
        <v>1514</v>
      </c>
      <c r="C757" s="86" t="s">
        <v>1513</v>
      </c>
      <c r="D757" s="108">
        <v>0</v>
      </c>
      <c r="E757" s="108">
        <v>0</v>
      </c>
      <c r="F757" s="87" t="str">
        <f t="shared" si="14"/>
        <v>-</v>
      </c>
    </row>
    <row r="758" spans="1:6" s="21" customFormat="1" ht="12.75" customHeight="1" x14ac:dyDescent="0.2">
      <c r="A758" s="84" t="s">
        <v>1515</v>
      </c>
      <c r="B758" s="85" t="s">
        <v>1516</v>
      </c>
      <c r="C758" s="86" t="s">
        <v>1515</v>
      </c>
      <c r="D758" s="108">
        <v>0</v>
      </c>
      <c r="E758" s="108">
        <v>0</v>
      </c>
      <c r="F758" s="87" t="str">
        <f t="shared" si="14"/>
        <v>-</v>
      </c>
    </row>
    <row r="759" spans="1:6" s="21" customFormat="1" ht="24" customHeight="1" x14ac:dyDescent="0.2">
      <c r="A759" s="84" t="s">
        <v>1517</v>
      </c>
      <c r="B759" s="85" t="s">
        <v>1518</v>
      </c>
      <c r="C759" s="86" t="s">
        <v>1517</v>
      </c>
      <c r="D759" s="108">
        <v>0</v>
      </c>
      <c r="E759" s="108">
        <v>0</v>
      </c>
      <c r="F759" s="87" t="str">
        <f t="shared" si="14"/>
        <v>-</v>
      </c>
    </row>
    <row r="760" spans="1:6" s="21" customFormat="1" ht="24" customHeight="1" x14ac:dyDescent="0.2">
      <c r="A760" s="84" t="s">
        <v>1519</v>
      </c>
      <c r="B760" s="85" t="s">
        <v>1520</v>
      </c>
      <c r="C760" s="86" t="s">
        <v>1519</v>
      </c>
      <c r="D760" s="108">
        <v>0</v>
      </c>
      <c r="E760" s="108">
        <v>0</v>
      </c>
      <c r="F760" s="87" t="str">
        <f t="shared" si="14"/>
        <v>-</v>
      </c>
    </row>
    <row r="761" spans="1:6" s="21" customFormat="1" ht="24" customHeight="1" x14ac:dyDescent="0.2">
      <c r="A761" s="84" t="s">
        <v>1521</v>
      </c>
      <c r="B761" s="109" t="s">
        <v>1522</v>
      </c>
      <c r="C761" s="86" t="s">
        <v>1521</v>
      </c>
      <c r="D761" s="108">
        <v>0</v>
      </c>
      <c r="E761" s="108">
        <v>0</v>
      </c>
      <c r="F761" s="87" t="str">
        <f t="shared" si="14"/>
        <v>-</v>
      </c>
    </row>
    <row r="762" spans="1:6" s="21" customFormat="1" ht="24" customHeight="1" x14ac:dyDescent="0.2">
      <c r="A762" s="84" t="s">
        <v>1523</v>
      </c>
      <c r="B762" s="109" t="s">
        <v>1524</v>
      </c>
      <c r="C762" s="86" t="s">
        <v>1523</v>
      </c>
      <c r="D762" s="108">
        <v>0</v>
      </c>
      <c r="E762" s="108">
        <v>0</v>
      </c>
      <c r="F762" s="87" t="str">
        <f t="shared" si="14"/>
        <v>-</v>
      </c>
    </row>
    <row r="763" spans="1:6" s="21" customFormat="1" ht="12.75" customHeight="1" x14ac:dyDescent="0.2">
      <c r="A763" s="84" t="s">
        <v>1525</v>
      </c>
      <c r="B763" s="85" t="s">
        <v>1526</v>
      </c>
      <c r="C763" s="86" t="s">
        <v>1525</v>
      </c>
      <c r="D763" s="108">
        <v>0</v>
      </c>
      <c r="E763" s="108">
        <v>0</v>
      </c>
      <c r="F763" s="87" t="str">
        <f t="shared" si="14"/>
        <v>-</v>
      </c>
    </row>
    <row r="764" spans="1:6" s="21" customFormat="1" ht="12.75" customHeight="1" x14ac:dyDescent="0.2">
      <c r="A764" s="84" t="s">
        <v>1527</v>
      </c>
      <c r="B764" s="85" t="s">
        <v>1528</v>
      </c>
      <c r="C764" s="86" t="s">
        <v>1527</v>
      </c>
      <c r="D764" s="108">
        <v>0</v>
      </c>
      <c r="E764" s="108">
        <v>0</v>
      </c>
      <c r="F764" s="87" t="str">
        <f t="shared" si="14"/>
        <v>-</v>
      </c>
    </row>
    <row r="765" spans="1:6" s="21" customFormat="1" ht="12.75" customHeight="1" x14ac:dyDescent="0.2">
      <c r="A765" s="84" t="s">
        <v>1529</v>
      </c>
      <c r="B765" s="85" t="s">
        <v>1530</v>
      </c>
      <c r="C765" s="86" t="s">
        <v>1529</v>
      </c>
      <c r="D765" s="108">
        <v>0</v>
      </c>
      <c r="E765" s="108">
        <v>0</v>
      </c>
      <c r="F765" s="87" t="str">
        <f t="shared" si="14"/>
        <v>-</v>
      </c>
    </row>
    <row r="766" spans="1:6" s="21" customFormat="1" ht="24" customHeight="1" x14ac:dyDescent="0.2">
      <c r="A766" s="84" t="s">
        <v>1531</v>
      </c>
      <c r="B766" s="85" t="s">
        <v>1532</v>
      </c>
      <c r="C766" s="86" t="s">
        <v>1531</v>
      </c>
      <c r="D766" s="108">
        <v>0</v>
      </c>
      <c r="E766" s="108">
        <v>0</v>
      </c>
      <c r="F766" s="87" t="str">
        <f t="shared" si="14"/>
        <v>-</v>
      </c>
    </row>
    <row r="767" spans="1:6" s="21" customFormat="1" ht="12.75" customHeight="1" x14ac:dyDescent="0.2">
      <c r="A767" s="84" t="s">
        <v>1533</v>
      </c>
      <c r="B767" s="85" t="s">
        <v>1534</v>
      </c>
      <c r="C767" s="86" t="s">
        <v>1533</v>
      </c>
      <c r="D767" s="108">
        <v>0</v>
      </c>
      <c r="E767" s="108">
        <v>0</v>
      </c>
      <c r="F767" s="87" t="str">
        <f t="shared" si="14"/>
        <v>-</v>
      </c>
    </row>
    <row r="768" spans="1:6" s="21" customFormat="1" ht="12.75" customHeight="1" x14ac:dyDescent="0.2">
      <c r="A768" s="84" t="s">
        <v>1535</v>
      </c>
      <c r="B768" s="85" t="s">
        <v>1536</v>
      </c>
      <c r="C768" s="86" t="s">
        <v>1535</v>
      </c>
      <c r="D768" s="108">
        <v>0</v>
      </c>
      <c r="E768" s="108">
        <v>0</v>
      </c>
      <c r="F768" s="87" t="str">
        <f t="shared" si="14"/>
        <v>-</v>
      </c>
    </row>
    <row r="769" spans="1:6" s="21" customFormat="1" ht="12.75" customHeight="1" x14ac:dyDescent="0.2">
      <c r="A769" s="84" t="s">
        <v>1537</v>
      </c>
      <c r="B769" s="85" t="s">
        <v>1538</v>
      </c>
      <c r="C769" s="86" t="s">
        <v>1537</v>
      </c>
      <c r="D769" s="108">
        <v>0</v>
      </c>
      <c r="E769" s="108">
        <v>0</v>
      </c>
      <c r="F769" s="87" t="str">
        <f t="shared" si="14"/>
        <v>-</v>
      </c>
    </row>
    <row r="770" spans="1:6" s="21" customFormat="1" ht="12.75" customHeight="1" x14ac:dyDescent="0.2">
      <c r="A770" s="110" t="s">
        <v>1539</v>
      </c>
      <c r="B770" s="107" t="s">
        <v>1540</v>
      </c>
      <c r="C770" s="111" t="s">
        <v>1539</v>
      </c>
      <c r="D770" s="112">
        <v>0</v>
      </c>
      <c r="E770" s="112">
        <v>0</v>
      </c>
      <c r="F770" s="113" t="str">
        <f t="shared" si="14"/>
        <v>-</v>
      </c>
    </row>
    <row r="771" spans="1:6" s="21" customFormat="1" ht="12.75" customHeight="1" x14ac:dyDescent="0.2">
      <c r="A771" s="110" t="s">
        <v>1541</v>
      </c>
      <c r="B771" s="107" t="s">
        <v>1542</v>
      </c>
      <c r="C771" s="111" t="s">
        <v>1541</v>
      </c>
      <c r="D771" s="112">
        <v>0</v>
      </c>
      <c r="E771" s="112">
        <v>0</v>
      </c>
      <c r="F771" s="113" t="str">
        <f t="shared" si="14"/>
        <v>-</v>
      </c>
    </row>
    <row r="772" spans="1:6" s="21" customFormat="1" ht="12.75" customHeight="1" x14ac:dyDescent="0.2">
      <c r="A772" s="110" t="s">
        <v>1543</v>
      </c>
      <c r="B772" s="107" t="s">
        <v>1544</v>
      </c>
      <c r="C772" s="111" t="s">
        <v>1543</v>
      </c>
      <c r="D772" s="112">
        <v>0</v>
      </c>
      <c r="E772" s="112">
        <v>0</v>
      </c>
      <c r="F772" s="113" t="str">
        <f t="shared" si="14"/>
        <v>-</v>
      </c>
    </row>
    <row r="773" spans="1:6" s="21" customFormat="1" ht="12.75" customHeight="1" x14ac:dyDescent="0.2">
      <c r="A773" s="110" t="s">
        <v>1545</v>
      </c>
      <c r="B773" s="107" t="s">
        <v>1546</v>
      </c>
      <c r="C773" s="111" t="s">
        <v>1545</v>
      </c>
      <c r="D773" s="112">
        <v>0</v>
      </c>
      <c r="E773" s="112">
        <v>0</v>
      </c>
      <c r="F773" s="113" t="str">
        <f t="shared" si="14"/>
        <v>-</v>
      </c>
    </row>
    <row r="774" spans="1:6" s="21" customFormat="1" ht="24" customHeight="1" x14ac:dyDescent="0.2">
      <c r="A774" s="110" t="s">
        <v>1547</v>
      </c>
      <c r="B774" s="114" t="s">
        <v>1548</v>
      </c>
      <c r="C774" s="111" t="s">
        <v>1547</v>
      </c>
      <c r="D774" s="112">
        <v>0</v>
      </c>
      <c r="E774" s="112">
        <v>0</v>
      </c>
      <c r="F774" s="113" t="str">
        <f t="shared" si="14"/>
        <v>-</v>
      </c>
    </row>
    <row r="775" spans="1:6" s="21" customFormat="1" ht="12" customHeight="1" x14ac:dyDescent="0.2">
      <c r="A775" s="110" t="s">
        <v>1549</v>
      </c>
      <c r="B775" s="107" t="s">
        <v>1550</v>
      </c>
      <c r="C775" s="111" t="s">
        <v>1549</v>
      </c>
      <c r="D775" s="112">
        <v>0</v>
      </c>
      <c r="E775" s="112">
        <v>0</v>
      </c>
      <c r="F775" s="113" t="str">
        <f t="shared" si="14"/>
        <v>-</v>
      </c>
    </row>
    <row r="776" spans="1:6" s="21" customFormat="1" ht="12.75" customHeight="1" x14ac:dyDescent="0.2">
      <c r="A776" s="110" t="s">
        <v>1551</v>
      </c>
      <c r="B776" s="107" t="s">
        <v>1552</v>
      </c>
      <c r="C776" s="111" t="s">
        <v>1551</v>
      </c>
      <c r="D776" s="112">
        <v>0</v>
      </c>
      <c r="E776" s="112">
        <v>0</v>
      </c>
      <c r="F776" s="113" t="str">
        <f t="shared" si="14"/>
        <v>-</v>
      </c>
    </row>
    <row r="777" spans="1:6" s="21" customFormat="1" ht="12.75" customHeight="1" x14ac:dyDescent="0.2">
      <c r="A777" s="110" t="s">
        <v>1553</v>
      </c>
      <c r="B777" s="107" t="s">
        <v>1554</v>
      </c>
      <c r="C777" s="111" t="s">
        <v>1553</v>
      </c>
      <c r="D777" s="112">
        <v>0</v>
      </c>
      <c r="E777" s="112">
        <v>0</v>
      </c>
      <c r="F777" s="113" t="str">
        <f t="shared" si="14"/>
        <v>-</v>
      </c>
    </row>
    <row r="778" spans="1:6" s="21" customFormat="1" ht="12.75" customHeight="1" x14ac:dyDescent="0.2">
      <c r="A778" s="110" t="s">
        <v>1555</v>
      </c>
      <c r="B778" s="107" t="s">
        <v>1556</v>
      </c>
      <c r="C778" s="111" t="s">
        <v>1555</v>
      </c>
      <c r="D778" s="112">
        <v>0</v>
      </c>
      <c r="E778" s="112">
        <v>0</v>
      </c>
      <c r="F778" s="113" t="str">
        <f t="shared" si="14"/>
        <v>-</v>
      </c>
    </row>
    <row r="779" spans="1:6" s="21" customFormat="1" ht="12.75" customHeight="1" x14ac:dyDescent="0.2">
      <c r="A779" s="110" t="s">
        <v>1557</v>
      </c>
      <c r="B779" s="107" t="s">
        <v>1558</v>
      </c>
      <c r="C779" s="111" t="s">
        <v>1557</v>
      </c>
      <c r="D779" s="112">
        <v>0</v>
      </c>
      <c r="E779" s="112">
        <v>0</v>
      </c>
      <c r="F779" s="113" t="str">
        <f t="shared" si="14"/>
        <v>-</v>
      </c>
    </row>
    <row r="780" spans="1:6" s="21" customFormat="1" ht="12.75" customHeight="1" x14ac:dyDescent="0.2">
      <c r="A780" s="110" t="s">
        <v>1559</v>
      </c>
      <c r="B780" s="107" t="s">
        <v>1560</v>
      </c>
      <c r="C780" s="111" t="s">
        <v>1559</v>
      </c>
      <c r="D780" s="112">
        <v>0</v>
      </c>
      <c r="E780" s="112">
        <v>0</v>
      </c>
      <c r="F780" s="113" t="str">
        <f t="shared" si="14"/>
        <v>-</v>
      </c>
    </row>
    <row r="781" spans="1:6" s="21" customFormat="1" ht="12.75" customHeight="1" x14ac:dyDescent="0.2">
      <c r="A781" s="110" t="s">
        <v>1561</v>
      </c>
      <c r="B781" s="107" t="s">
        <v>1562</v>
      </c>
      <c r="C781" s="111" t="s">
        <v>1561</v>
      </c>
      <c r="D781" s="112">
        <v>0</v>
      </c>
      <c r="E781" s="112">
        <v>0</v>
      </c>
      <c r="F781" s="113" t="str">
        <f t="shared" ref="F781:F844" si="15">IF(D781&lt;&gt;0,IF(E781/D781&gt;=100,"&gt;&gt;100",E781/D781*100),"-")</f>
        <v>-</v>
      </c>
    </row>
    <row r="782" spans="1:6" s="21" customFormat="1" ht="12.75" customHeight="1" x14ac:dyDescent="0.2">
      <c r="A782" s="110" t="s">
        <v>1563</v>
      </c>
      <c r="B782" s="107" t="s">
        <v>1564</v>
      </c>
      <c r="C782" s="111" t="s">
        <v>1563</v>
      </c>
      <c r="D782" s="112">
        <v>0</v>
      </c>
      <c r="E782" s="112">
        <v>0</v>
      </c>
      <c r="F782" s="113" t="str">
        <f t="shared" si="15"/>
        <v>-</v>
      </c>
    </row>
    <row r="783" spans="1:6" s="21" customFormat="1" ht="12.75" customHeight="1" x14ac:dyDescent="0.2">
      <c r="A783" s="110" t="s">
        <v>1565</v>
      </c>
      <c r="B783" s="107" t="s">
        <v>1566</v>
      </c>
      <c r="C783" s="111" t="s">
        <v>1565</v>
      </c>
      <c r="D783" s="112">
        <v>0</v>
      </c>
      <c r="E783" s="112">
        <v>0</v>
      </c>
      <c r="F783" s="113" t="str">
        <f t="shared" si="15"/>
        <v>-</v>
      </c>
    </row>
    <row r="784" spans="1:6" s="21" customFormat="1" ht="12.75" customHeight="1" x14ac:dyDescent="0.2">
      <c r="A784" s="110" t="s">
        <v>1567</v>
      </c>
      <c r="B784" s="107" t="s">
        <v>1568</v>
      </c>
      <c r="C784" s="111" t="s">
        <v>1567</v>
      </c>
      <c r="D784" s="112">
        <v>0</v>
      </c>
      <c r="E784" s="112">
        <v>0</v>
      </c>
      <c r="F784" s="113" t="str">
        <f t="shared" si="15"/>
        <v>-</v>
      </c>
    </row>
    <row r="785" spans="1:6" s="21" customFormat="1" ht="12" customHeight="1" x14ac:dyDescent="0.2">
      <c r="A785" s="110" t="s">
        <v>1569</v>
      </c>
      <c r="B785" s="114" t="s">
        <v>1570</v>
      </c>
      <c r="C785" s="111" t="s">
        <v>1569</v>
      </c>
      <c r="D785" s="112">
        <v>0</v>
      </c>
      <c r="E785" s="112">
        <v>0</v>
      </c>
      <c r="F785" s="113" t="str">
        <f t="shared" si="15"/>
        <v>-</v>
      </c>
    </row>
    <row r="786" spans="1:6" s="21" customFormat="1" ht="12.75" customHeight="1" x14ac:dyDescent="0.2">
      <c r="A786" s="110" t="s">
        <v>1571</v>
      </c>
      <c r="B786" s="107" t="s">
        <v>1572</v>
      </c>
      <c r="C786" s="111" t="s">
        <v>1571</v>
      </c>
      <c r="D786" s="112">
        <v>0</v>
      </c>
      <c r="E786" s="112">
        <v>0</v>
      </c>
      <c r="F786" s="113" t="str">
        <f t="shared" si="15"/>
        <v>-</v>
      </c>
    </row>
    <row r="787" spans="1:6" s="21" customFormat="1" ht="12.75" customHeight="1" x14ac:dyDescent="0.2">
      <c r="A787" s="110" t="s">
        <v>1573</v>
      </c>
      <c r="B787" s="107" t="s">
        <v>1574</v>
      </c>
      <c r="C787" s="111" t="s">
        <v>1573</v>
      </c>
      <c r="D787" s="112">
        <v>0</v>
      </c>
      <c r="E787" s="112">
        <v>0</v>
      </c>
      <c r="F787" s="113" t="str">
        <f t="shared" si="15"/>
        <v>-</v>
      </c>
    </row>
    <row r="788" spans="1:6" s="21" customFormat="1" ht="12.75" customHeight="1" x14ac:dyDescent="0.2">
      <c r="A788" s="110" t="s">
        <v>1575</v>
      </c>
      <c r="B788" s="107" t="s">
        <v>1576</v>
      </c>
      <c r="C788" s="111" t="s">
        <v>1575</v>
      </c>
      <c r="D788" s="112">
        <v>0</v>
      </c>
      <c r="E788" s="112">
        <v>0</v>
      </c>
      <c r="F788" s="113" t="str">
        <f t="shared" si="15"/>
        <v>-</v>
      </c>
    </row>
    <row r="789" spans="1:6" s="21" customFormat="1" ht="12.75" customHeight="1" x14ac:dyDescent="0.2">
      <c r="A789" s="110" t="s">
        <v>1577</v>
      </c>
      <c r="B789" s="107" t="s">
        <v>1578</v>
      </c>
      <c r="C789" s="111" t="s">
        <v>1577</v>
      </c>
      <c r="D789" s="112">
        <v>0</v>
      </c>
      <c r="E789" s="112">
        <v>0</v>
      </c>
      <c r="F789" s="113" t="str">
        <f t="shared" si="15"/>
        <v>-</v>
      </c>
    </row>
    <row r="790" spans="1:6" s="21" customFormat="1" ht="12.75" customHeight="1" x14ac:dyDescent="0.2">
      <c r="A790" s="110" t="s">
        <v>1579</v>
      </c>
      <c r="B790" s="107" t="s">
        <v>1580</v>
      </c>
      <c r="C790" s="111" t="s">
        <v>1579</v>
      </c>
      <c r="D790" s="112">
        <v>0</v>
      </c>
      <c r="E790" s="112">
        <v>0</v>
      </c>
      <c r="F790" s="113" t="str">
        <f t="shared" si="15"/>
        <v>-</v>
      </c>
    </row>
    <row r="791" spans="1:6" s="21" customFormat="1" ht="24" customHeight="1" x14ac:dyDescent="0.2">
      <c r="A791" s="110" t="s">
        <v>1581</v>
      </c>
      <c r="B791" s="107" t="s">
        <v>1582</v>
      </c>
      <c r="C791" s="111" t="s">
        <v>1581</v>
      </c>
      <c r="D791" s="112">
        <v>0</v>
      </c>
      <c r="E791" s="112">
        <v>0</v>
      </c>
      <c r="F791" s="113" t="str">
        <f t="shared" si="15"/>
        <v>-</v>
      </c>
    </row>
    <row r="792" spans="1:6" s="21" customFormat="1" ht="12" customHeight="1" x14ac:dyDescent="0.2">
      <c r="A792" s="110" t="s">
        <v>1583</v>
      </c>
      <c r="B792" s="114" t="s">
        <v>1584</v>
      </c>
      <c r="C792" s="111" t="s">
        <v>1583</v>
      </c>
      <c r="D792" s="112">
        <v>0</v>
      </c>
      <c r="E792" s="112">
        <v>0</v>
      </c>
      <c r="F792" s="113" t="str">
        <f t="shared" si="15"/>
        <v>-</v>
      </c>
    </row>
    <row r="793" spans="1:6" s="21" customFormat="1" ht="12.75" customHeight="1" x14ac:dyDescent="0.2">
      <c r="A793" s="110" t="s">
        <v>1585</v>
      </c>
      <c r="B793" s="114" t="s">
        <v>1586</v>
      </c>
      <c r="C793" s="111" t="s">
        <v>1585</v>
      </c>
      <c r="D793" s="112">
        <v>0</v>
      </c>
      <c r="E793" s="112">
        <v>0</v>
      </c>
      <c r="F793" s="113" t="str">
        <f t="shared" si="15"/>
        <v>-</v>
      </c>
    </row>
    <row r="794" spans="1:6" s="21" customFormat="1" ht="12.75" customHeight="1" x14ac:dyDescent="0.2">
      <c r="A794" s="110" t="s">
        <v>1587</v>
      </c>
      <c r="B794" s="114" t="s">
        <v>1588</v>
      </c>
      <c r="C794" s="111" t="s">
        <v>1587</v>
      </c>
      <c r="D794" s="112">
        <v>0</v>
      </c>
      <c r="E794" s="112">
        <v>0</v>
      </c>
      <c r="F794" s="113" t="str">
        <f t="shared" si="15"/>
        <v>-</v>
      </c>
    </row>
    <row r="795" spans="1:6" s="21" customFormat="1" ht="12.75" customHeight="1" x14ac:dyDescent="0.2">
      <c r="A795" s="110" t="s">
        <v>1589</v>
      </c>
      <c r="B795" s="114" t="s">
        <v>1590</v>
      </c>
      <c r="C795" s="111" t="s">
        <v>1589</v>
      </c>
      <c r="D795" s="112">
        <v>0</v>
      </c>
      <c r="E795" s="112">
        <v>0</v>
      </c>
      <c r="F795" s="113" t="str">
        <f t="shared" si="15"/>
        <v>-</v>
      </c>
    </row>
    <row r="796" spans="1:6" s="21" customFormat="1" ht="12.75" customHeight="1" x14ac:dyDescent="0.2">
      <c r="A796" s="110" t="s">
        <v>1591</v>
      </c>
      <c r="B796" s="114" t="s">
        <v>1592</v>
      </c>
      <c r="C796" s="111" t="s">
        <v>1591</v>
      </c>
      <c r="D796" s="112">
        <v>0</v>
      </c>
      <c r="E796" s="112">
        <v>0</v>
      </c>
      <c r="F796" s="113" t="str">
        <f t="shared" si="15"/>
        <v>-</v>
      </c>
    </row>
    <row r="797" spans="1:6" s="21" customFormat="1" ht="24" customHeight="1" x14ac:dyDescent="0.2">
      <c r="A797" s="110" t="s">
        <v>1593</v>
      </c>
      <c r="B797" s="114" t="s">
        <v>1594</v>
      </c>
      <c r="C797" s="111" t="s">
        <v>1593</v>
      </c>
      <c r="D797" s="112">
        <v>0</v>
      </c>
      <c r="E797" s="112">
        <v>0</v>
      </c>
      <c r="F797" s="113" t="str">
        <f t="shared" si="15"/>
        <v>-</v>
      </c>
    </row>
    <row r="798" spans="1:6" s="21" customFormat="1" ht="24" customHeight="1" x14ac:dyDescent="0.2">
      <c r="A798" s="110" t="s">
        <v>1595</v>
      </c>
      <c r="B798" s="114" t="s">
        <v>1596</v>
      </c>
      <c r="C798" s="111" t="s">
        <v>1595</v>
      </c>
      <c r="D798" s="112">
        <v>0</v>
      </c>
      <c r="E798" s="112">
        <v>0</v>
      </c>
      <c r="F798" s="113" t="str">
        <f t="shared" si="15"/>
        <v>-</v>
      </c>
    </row>
    <row r="799" spans="1:6" s="21" customFormat="1" ht="12.75" customHeight="1" x14ac:dyDescent="0.2">
      <c r="A799" s="110" t="s">
        <v>1597</v>
      </c>
      <c r="B799" s="114" t="s">
        <v>1598</v>
      </c>
      <c r="C799" s="111" t="s">
        <v>1597</v>
      </c>
      <c r="D799" s="112">
        <v>0</v>
      </c>
      <c r="E799" s="112">
        <v>0</v>
      </c>
      <c r="F799" s="113" t="str">
        <f t="shared" si="15"/>
        <v>-</v>
      </c>
    </row>
    <row r="800" spans="1:6" s="21" customFormat="1" ht="24" customHeight="1" x14ac:dyDescent="0.2">
      <c r="A800" s="110" t="s">
        <v>1599</v>
      </c>
      <c r="B800" s="114" t="s">
        <v>1600</v>
      </c>
      <c r="C800" s="111" t="s">
        <v>1599</v>
      </c>
      <c r="D800" s="112">
        <v>0</v>
      </c>
      <c r="E800" s="112">
        <v>0</v>
      </c>
      <c r="F800" s="113" t="str">
        <f t="shared" si="15"/>
        <v>-</v>
      </c>
    </row>
    <row r="801" spans="1:6" s="21" customFormat="1" ht="12.75" customHeight="1" x14ac:dyDescent="0.2">
      <c r="A801" s="84" t="s">
        <v>1601</v>
      </c>
      <c r="B801" s="109" t="s">
        <v>1602</v>
      </c>
      <c r="C801" s="86" t="s">
        <v>1601</v>
      </c>
      <c r="D801" s="108">
        <v>0</v>
      </c>
      <c r="E801" s="108">
        <v>0</v>
      </c>
      <c r="F801" s="87" t="str">
        <f t="shared" si="15"/>
        <v>-</v>
      </c>
    </row>
    <row r="802" spans="1:6" s="21" customFormat="1" ht="12.75" customHeight="1" x14ac:dyDescent="0.2">
      <c r="A802" s="84" t="s">
        <v>1603</v>
      </c>
      <c r="B802" s="109" t="s">
        <v>1604</v>
      </c>
      <c r="C802" s="86" t="s">
        <v>1603</v>
      </c>
      <c r="D802" s="108">
        <v>0</v>
      </c>
      <c r="E802" s="108">
        <v>0</v>
      </c>
      <c r="F802" s="87" t="str">
        <f t="shared" si="15"/>
        <v>-</v>
      </c>
    </row>
    <row r="803" spans="1:6" s="21" customFormat="1" ht="24" customHeight="1" x14ac:dyDescent="0.2">
      <c r="A803" s="84" t="s">
        <v>1605</v>
      </c>
      <c r="B803" s="109" t="s">
        <v>1606</v>
      </c>
      <c r="C803" s="86" t="s">
        <v>1605</v>
      </c>
      <c r="D803" s="108">
        <v>0</v>
      </c>
      <c r="E803" s="108">
        <v>0</v>
      </c>
      <c r="F803" s="87" t="str">
        <f t="shared" si="15"/>
        <v>-</v>
      </c>
    </row>
    <row r="804" spans="1:6" s="21" customFormat="1" ht="24" customHeight="1" x14ac:dyDescent="0.2">
      <c r="A804" s="110" t="s">
        <v>1607</v>
      </c>
      <c r="B804" s="114" t="s">
        <v>1608</v>
      </c>
      <c r="C804" s="111" t="s">
        <v>1607</v>
      </c>
      <c r="D804" s="112">
        <v>0</v>
      </c>
      <c r="E804" s="112">
        <v>0</v>
      </c>
      <c r="F804" s="113" t="str">
        <f t="shared" si="15"/>
        <v>-</v>
      </c>
    </row>
    <row r="805" spans="1:6" s="21" customFormat="1" ht="24" customHeight="1" x14ac:dyDescent="0.2">
      <c r="A805" s="110" t="s">
        <v>1609</v>
      </c>
      <c r="B805" s="114" t="s">
        <v>1610</v>
      </c>
      <c r="C805" s="111" t="s">
        <v>1609</v>
      </c>
      <c r="D805" s="112">
        <v>0</v>
      </c>
      <c r="E805" s="112">
        <v>0</v>
      </c>
      <c r="F805" s="113" t="str">
        <f t="shared" si="15"/>
        <v>-</v>
      </c>
    </row>
    <row r="806" spans="1:6" s="21" customFormat="1" ht="24" customHeight="1" x14ac:dyDescent="0.2">
      <c r="A806" s="110" t="s">
        <v>1611</v>
      </c>
      <c r="B806" s="114" t="s">
        <v>1612</v>
      </c>
      <c r="C806" s="111" t="s">
        <v>1611</v>
      </c>
      <c r="D806" s="112"/>
      <c r="E806" s="112">
        <v>0</v>
      </c>
      <c r="F806" s="113" t="str">
        <f t="shared" si="15"/>
        <v>-</v>
      </c>
    </row>
    <row r="807" spans="1:6" s="21" customFormat="1" ht="24" customHeight="1" x14ac:dyDescent="0.2">
      <c r="A807" s="110" t="s">
        <v>1613</v>
      </c>
      <c r="B807" s="114" t="s">
        <v>1614</v>
      </c>
      <c r="C807" s="111" t="s">
        <v>1613</v>
      </c>
      <c r="D807" s="112"/>
      <c r="E807" s="112">
        <v>0</v>
      </c>
      <c r="F807" s="113" t="str">
        <f t="shared" si="15"/>
        <v>-</v>
      </c>
    </row>
    <row r="808" spans="1:6" s="21" customFormat="1" ht="24" customHeight="1" x14ac:dyDescent="0.2">
      <c r="A808" s="110" t="s">
        <v>1615</v>
      </c>
      <c r="B808" s="114" t="s">
        <v>1616</v>
      </c>
      <c r="C808" s="111" t="s">
        <v>1615</v>
      </c>
      <c r="D808" s="112"/>
      <c r="E808" s="112">
        <v>0</v>
      </c>
      <c r="F808" s="113" t="str">
        <f t="shared" si="15"/>
        <v>-</v>
      </c>
    </row>
    <row r="809" spans="1:6" s="21" customFormat="1" ht="24" customHeight="1" x14ac:dyDescent="0.2">
      <c r="A809" s="110" t="s">
        <v>1617</v>
      </c>
      <c r="B809" s="114" t="s">
        <v>1618</v>
      </c>
      <c r="C809" s="111" t="s">
        <v>1617</v>
      </c>
      <c r="D809" s="112"/>
      <c r="E809" s="112">
        <v>0</v>
      </c>
      <c r="F809" s="113" t="str">
        <f t="shared" si="15"/>
        <v>-</v>
      </c>
    </row>
    <row r="810" spans="1:6" s="21" customFormat="1" ht="24" customHeight="1" x14ac:dyDescent="0.2">
      <c r="A810" s="110" t="s">
        <v>1619</v>
      </c>
      <c r="B810" s="114" t="s">
        <v>1620</v>
      </c>
      <c r="C810" s="111" t="s">
        <v>1619</v>
      </c>
      <c r="D810" s="112"/>
      <c r="E810" s="112">
        <v>0</v>
      </c>
      <c r="F810" s="113" t="str">
        <f t="shared" si="15"/>
        <v>-</v>
      </c>
    </row>
    <row r="811" spans="1:6" s="21" customFormat="1" ht="24" customHeight="1" x14ac:dyDescent="0.2">
      <c r="A811" s="110" t="s">
        <v>1621</v>
      </c>
      <c r="B811" s="114" t="s">
        <v>1622</v>
      </c>
      <c r="C811" s="111" t="s">
        <v>1621</v>
      </c>
      <c r="D811" s="112"/>
      <c r="E811" s="112">
        <v>0</v>
      </c>
      <c r="F811" s="113" t="str">
        <f t="shared" si="15"/>
        <v>-</v>
      </c>
    </row>
    <row r="812" spans="1:6" s="21" customFormat="1" ht="12" customHeight="1" x14ac:dyDescent="0.2">
      <c r="A812" s="110" t="s">
        <v>1623</v>
      </c>
      <c r="B812" s="114" t="s">
        <v>1624</v>
      </c>
      <c r="C812" s="111" t="s">
        <v>1623</v>
      </c>
      <c r="D812" s="112"/>
      <c r="E812" s="112">
        <v>0</v>
      </c>
      <c r="F812" s="113" t="str">
        <f t="shared" si="15"/>
        <v>-</v>
      </c>
    </row>
    <row r="813" spans="1:6" s="21" customFormat="1" ht="12" customHeight="1" x14ac:dyDescent="0.2">
      <c r="A813" s="110" t="s">
        <v>1625</v>
      </c>
      <c r="B813" s="114" t="s">
        <v>1626</v>
      </c>
      <c r="C813" s="111" t="s">
        <v>1625</v>
      </c>
      <c r="D813" s="112"/>
      <c r="E813" s="112">
        <v>0</v>
      </c>
      <c r="F813" s="113" t="str">
        <f t="shared" si="15"/>
        <v>-</v>
      </c>
    </row>
    <row r="814" spans="1:6" s="21" customFormat="1" ht="12" customHeight="1" x14ac:dyDescent="0.2">
      <c r="A814" s="110" t="s">
        <v>1627</v>
      </c>
      <c r="B814" s="114" t="s">
        <v>1628</v>
      </c>
      <c r="C814" s="111" t="s">
        <v>1627</v>
      </c>
      <c r="D814" s="112"/>
      <c r="E814" s="112">
        <v>0</v>
      </c>
      <c r="F814" s="113" t="str">
        <f t="shared" si="15"/>
        <v>-</v>
      </c>
    </row>
    <row r="815" spans="1:6" s="21" customFormat="1" ht="24" customHeight="1" x14ac:dyDescent="0.2">
      <c r="A815" s="110" t="s">
        <v>1629</v>
      </c>
      <c r="B815" s="114" t="s">
        <v>1630</v>
      </c>
      <c r="C815" s="111" t="s">
        <v>1629</v>
      </c>
      <c r="D815" s="112">
        <v>0</v>
      </c>
      <c r="E815" s="112">
        <v>0</v>
      </c>
      <c r="F815" s="113" t="str">
        <f t="shared" si="15"/>
        <v>-</v>
      </c>
    </row>
    <row r="816" spans="1:6" s="21" customFormat="1" ht="12" customHeight="1" x14ac:dyDescent="0.2">
      <c r="A816" s="110" t="s">
        <v>1631</v>
      </c>
      <c r="B816" s="114" t="s">
        <v>1632</v>
      </c>
      <c r="C816" s="111" t="s">
        <v>1631</v>
      </c>
      <c r="D816" s="112">
        <v>0</v>
      </c>
      <c r="E816" s="112">
        <v>0</v>
      </c>
      <c r="F816" s="113" t="str">
        <f t="shared" si="15"/>
        <v>-</v>
      </c>
    </row>
    <row r="817" spans="1:6" s="21" customFormat="1" ht="24" customHeight="1" x14ac:dyDescent="0.2">
      <c r="A817" s="110" t="s">
        <v>1633</v>
      </c>
      <c r="B817" s="107" t="s">
        <v>1634</v>
      </c>
      <c r="C817" s="111" t="s">
        <v>1633</v>
      </c>
      <c r="D817" s="112">
        <v>0</v>
      </c>
      <c r="E817" s="112">
        <v>0</v>
      </c>
      <c r="F817" s="113" t="str">
        <f t="shared" si="15"/>
        <v>-</v>
      </c>
    </row>
    <row r="818" spans="1:6" s="21" customFormat="1" ht="24" customHeight="1" x14ac:dyDescent="0.2">
      <c r="A818" s="110" t="s">
        <v>1635</v>
      </c>
      <c r="B818" s="107" t="s">
        <v>1636</v>
      </c>
      <c r="C818" s="111" t="s">
        <v>1635</v>
      </c>
      <c r="D818" s="112">
        <v>0</v>
      </c>
      <c r="E818" s="112">
        <v>0</v>
      </c>
      <c r="F818" s="113" t="str">
        <f t="shared" si="15"/>
        <v>-</v>
      </c>
    </row>
    <row r="819" spans="1:6" s="21" customFormat="1" ht="24" customHeight="1" x14ac:dyDescent="0.2">
      <c r="A819" s="110" t="s">
        <v>1637</v>
      </c>
      <c r="B819" s="107" t="s">
        <v>1638</v>
      </c>
      <c r="C819" s="111" t="s">
        <v>1637</v>
      </c>
      <c r="D819" s="112">
        <v>0</v>
      </c>
      <c r="E819" s="112">
        <v>0</v>
      </c>
      <c r="F819" s="113" t="str">
        <f t="shared" si="15"/>
        <v>-</v>
      </c>
    </row>
    <row r="820" spans="1:6" s="21" customFormat="1" ht="24" customHeight="1" x14ac:dyDescent="0.2">
      <c r="A820" s="110" t="s">
        <v>1639</v>
      </c>
      <c r="B820" s="107" t="s">
        <v>1640</v>
      </c>
      <c r="C820" s="111" t="s">
        <v>1639</v>
      </c>
      <c r="D820" s="112">
        <v>0</v>
      </c>
      <c r="E820" s="112">
        <v>0</v>
      </c>
      <c r="F820" s="113" t="str">
        <f t="shared" si="15"/>
        <v>-</v>
      </c>
    </row>
    <row r="821" spans="1:6" s="21" customFormat="1" ht="12.75" customHeight="1" x14ac:dyDescent="0.2">
      <c r="A821" s="84" t="s">
        <v>1641</v>
      </c>
      <c r="B821" s="85" t="s">
        <v>1642</v>
      </c>
      <c r="C821" s="86" t="s">
        <v>1641</v>
      </c>
      <c r="D821" s="108">
        <v>0</v>
      </c>
      <c r="E821" s="108">
        <v>0</v>
      </c>
      <c r="F821" s="87" t="str">
        <f t="shared" si="15"/>
        <v>-</v>
      </c>
    </row>
    <row r="822" spans="1:6" s="21" customFormat="1" ht="12.75" customHeight="1" x14ac:dyDescent="0.2">
      <c r="A822" s="84" t="s">
        <v>1643</v>
      </c>
      <c r="B822" s="85" t="s">
        <v>1644</v>
      </c>
      <c r="C822" s="86" t="s">
        <v>1643</v>
      </c>
      <c r="D822" s="108">
        <v>0</v>
      </c>
      <c r="E822" s="108">
        <v>0</v>
      </c>
      <c r="F822" s="87" t="str">
        <f t="shared" si="15"/>
        <v>-</v>
      </c>
    </row>
    <row r="823" spans="1:6" s="21" customFormat="1" ht="12.75" customHeight="1" x14ac:dyDescent="0.2">
      <c r="A823" s="84" t="s">
        <v>1645</v>
      </c>
      <c r="B823" s="85" t="s">
        <v>1646</v>
      </c>
      <c r="C823" s="86" t="s">
        <v>1645</v>
      </c>
      <c r="D823" s="108">
        <v>0</v>
      </c>
      <c r="E823" s="108">
        <v>0</v>
      </c>
      <c r="F823" s="87" t="str">
        <f t="shared" si="15"/>
        <v>-</v>
      </c>
    </row>
    <row r="824" spans="1:6" s="21" customFormat="1" ht="24" customHeight="1" x14ac:dyDescent="0.2">
      <c r="A824" s="110" t="s">
        <v>1647</v>
      </c>
      <c r="B824" s="107" t="s">
        <v>1648</v>
      </c>
      <c r="C824" s="111" t="s">
        <v>1647</v>
      </c>
      <c r="D824" s="112">
        <v>0</v>
      </c>
      <c r="E824" s="112">
        <v>0</v>
      </c>
      <c r="F824" s="113" t="str">
        <f t="shared" si="15"/>
        <v>-</v>
      </c>
    </row>
    <row r="825" spans="1:6" s="21" customFormat="1" ht="24" customHeight="1" x14ac:dyDescent="0.2">
      <c r="A825" s="110" t="s">
        <v>1649</v>
      </c>
      <c r="B825" s="107" t="s">
        <v>1650</v>
      </c>
      <c r="C825" s="111" t="s">
        <v>1649</v>
      </c>
      <c r="D825" s="112">
        <v>0</v>
      </c>
      <c r="E825" s="112">
        <v>0</v>
      </c>
      <c r="F825" s="113" t="str">
        <f t="shared" si="15"/>
        <v>-</v>
      </c>
    </row>
    <row r="826" spans="1:6" s="21" customFormat="1" ht="24" customHeight="1" x14ac:dyDescent="0.2">
      <c r="A826" s="110" t="s">
        <v>1651</v>
      </c>
      <c r="B826" s="107" t="s">
        <v>1652</v>
      </c>
      <c r="C826" s="111" t="s">
        <v>1651</v>
      </c>
      <c r="D826" s="112">
        <v>0</v>
      </c>
      <c r="E826" s="112">
        <v>0</v>
      </c>
      <c r="F826" s="113" t="str">
        <f t="shared" si="15"/>
        <v>-</v>
      </c>
    </row>
    <row r="827" spans="1:6" s="21" customFormat="1" ht="24" customHeight="1" x14ac:dyDescent="0.2">
      <c r="A827" s="110" t="s">
        <v>1653</v>
      </c>
      <c r="B827" s="107" t="s">
        <v>1654</v>
      </c>
      <c r="C827" s="111" t="s">
        <v>1653</v>
      </c>
      <c r="D827" s="112">
        <v>0</v>
      </c>
      <c r="E827" s="112">
        <v>0</v>
      </c>
      <c r="F827" s="113" t="str">
        <f t="shared" si="15"/>
        <v>-</v>
      </c>
    </row>
    <row r="828" spans="1:6" s="21" customFormat="1" ht="24" customHeight="1" x14ac:dyDescent="0.2">
      <c r="A828" s="110" t="s">
        <v>1655</v>
      </c>
      <c r="B828" s="107" t="s">
        <v>1656</v>
      </c>
      <c r="C828" s="111" t="s">
        <v>1655</v>
      </c>
      <c r="D828" s="112">
        <v>0</v>
      </c>
      <c r="E828" s="112">
        <v>0</v>
      </c>
      <c r="F828" s="113" t="str">
        <f t="shared" si="15"/>
        <v>-</v>
      </c>
    </row>
    <row r="829" spans="1:6" s="21" customFormat="1" ht="24" customHeight="1" x14ac:dyDescent="0.2">
      <c r="A829" s="110" t="s">
        <v>1657</v>
      </c>
      <c r="B829" s="107" t="s">
        <v>1658</v>
      </c>
      <c r="C829" s="111" t="s">
        <v>1657</v>
      </c>
      <c r="D829" s="112">
        <v>0</v>
      </c>
      <c r="E829" s="112">
        <v>0</v>
      </c>
      <c r="F829" s="113" t="str">
        <f t="shared" si="15"/>
        <v>-</v>
      </c>
    </row>
    <row r="830" spans="1:6" s="21" customFormat="1" ht="24" customHeight="1" x14ac:dyDescent="0.2">
      <c r="A830" s="110" t="s">
        <v>1659</v>
      </c>
      <c r="B830" s="107" t="s">
        <v>1660</v>
      </c>
      <c r="C830" s="111" t="s">
        <v>1659</v>
      </c>
      <c r="D830" s="112">
        <v>0</v>
      </c>
      <c r="E830" s="112">
        <v>0</v>
      </c>
      <c r="F830" s="113" t="str">
        <f t="shared" si="15"/>
        <v>-</v>
      </c>
    </row>
    <row r="831" spans="1:6" s="21" customFormat="1" ht="12.75" customHeight="1" x14ac:dyDescent="0.2">
      <c r="A831" s="110" t="s">
        <v>1661</v>
      </c>
      <c r="B831" s="107" t="s">
        <v>1662</v>
      </c>
      <c r="C831" s="111" t="s">
        <v>1661</v>
      </c>
      <c r="D831" s="112">
        <v>0</v>
      </c>
      <c r="E831" s="112">
        <v>0</v>
      </c>
      <c r="F831" s="113" t="str">
        <f t="shared" si="15"/>
        <v>-</v>
      </c>
    </row>
    <row r="832" spans="1:6" s="21" customFormat="1" ht="12.75" customHeight="1" x14ac:dyDescent="0.2">
      <c r="A832" s="110" t="s">
        <v>1663</v>
      </c>
      <c r="B832" s="107" t="s">
        <v>1664</v>
      </c>
      <c r="C832" s="111" t="s">
        <v>1663</v>
      </c>
      <c r="D832" s="112">
        <v>0</v>
      </c>
      <c r="E832" s="112">
        <v>0</v>
      </c>
      <c r="F832" s="113" t="str">
        <f t="shared" si="15"/>
        <v>-</v>
      </c>
    </row>
    <row r="833" spans="1:6" s="21" customFormat="1" ht="24" customHeight="1" x14ac:dyDescent="0.2">
      <c r="A833" s="110" t="s">
        <v>1665</v>
      </c>
      <c r="B833" s="107" t="s">
        <v>1666</v>
      </c>
      <c r="C833" s="111" t="s">
        <v>1665</v>
      </c>
      <c r="D833" s="112">
        <v>0</v>
      </c>
      <c r="E833" s="112">
        <v>0</v>
      </c>
      <c r="F833" s="113" t="str">
        <f t="shared" si="15"/>
        <v>-</v>
      </c>
    </row>
    <row r="834" spans="1:6" s="21" customFormat="1" ht="24" customHeight="1" x14ac:dyDescent="0.2">
      <c r="A834" s="110" t="s">
        <v>1667</v>
      </c>
      <c r="B834" s="107" t="s">
        <v>1668</v>
      </c>
      <c r="C834" s="111" t="s">
        <v>1667</v>
      </c>
      <c r="D834" s="112">
        <v>0</v>
      </c>
      <c r="E834" s="112">
        <v>0</v>
      </c>
      <c r="F834" s="113" t="str">
        <f t="shared" si="15"/>
        <v>-</v>
      </c>
    </row>
    <row r="835" spans="1:6" s="21" customFormat="1" ht="12.75" customHeight="1" x14ac:dyDescent="0.2">
      <c r="A835" s="110" t="s">
        <v>1669</v>
      </c>
      <c r="B835" s="107" t="s">
        <v>1670</v>
      </c>
      <c r="C835" s="111" t="s">
        <v>1669</v>
      </c>
      <c r="D835" s="112">
        <v>0</v>
      </c>
      <c r="E835" s="112">
        <v>0</v>
      </c>
      <c r="F835" s="113" t="str">
        <f t="shared" si="15"/>
        <v>-</v>
      </c>
    </row>
    <row r="836" spans="1:6" s="21" customFormat="1" ht="12.75" customHeight="1" x14ac:dyDescent="0.2">
      <c r="A836" s="110" t="s">
        <v>1671</v>
      </c>
      <c r="B836" s="107" t="s">
        <v>1672</v>
      </c>
      <c r="C836" s="111" t="s">
        <v>1671</v>
      </c>
      <c r="D836" s="112">
        <v>0</v>
      </c>
      <c r="E836" s="112">
        <v>0</v>
      </c>
      <c r="F836" s="113" t="str">
        <f t="shared" si="15"/>
        <v>-</v>
      </c>
    </row>
    <row r="837" spans="1:6" s="21" customFormat="1" ht="12.75" customHeight="1" x14ac:dyDescent="0.2">
      <c r="A837" s="110" t="s">
        <v>1673</v>
      </c>
      <c r="B837" s="107" t="s">
        <v>1674</v>
      </c>
      <c r="C837" s="111" t="s">
        <v>1673</v>
      </c>
      <c r="D837" s="112">
        <v>0</v>
      </c>
      <c r="E837" s="112">
        <v>0</v>
      </c>
      <c r="F837" s="113" t="str">
        <f t="shared" si="15"/>
        <v>-</v>
      </c>
    </row>
    <row r="838" spans="1:6" s="21" customFormat="1" ht="12.75" customHeight="1" x14ac:dyDescent="0.2">
      <c r="A838" s="110" t="s">
        <v>1675</v>
      </c>
      <c r="B838" s="107" t="s">
        <v>1676</v>
      </c>
      <c r="C838" s="111" t="s">
        <v>1675</v>
      </c>
      <c r="D838" s="112">
        <v>0</v>
      </c>
      <c r="E838" s="112">
        <v>0</v>
      </c>
      <c r="F838" s="113" t="str">
        <f t="shared" si="15"/>
        <v>-</v>
      </c>
    </row>
    <row r="839" spans="1:6" s="21" customFormat="1" ht="12.75" customHeight="1" x14ac:dyDescent="0.2">
      <c r="A839" s="84" t="s">
        <v>1677</v>
      </c>
      <c r="B839" s="85" t="s">
        <v>1678</v>
      </c>
      <c r="C839" s="86" t="s">
        <v>1677</v>
      </c>
      <c r="D839" s="108">
        <v>0</v>
      </c>
      <c r="E839" s="108">
        <v>0</v>
      </c>
      <c r="F839" s="87" t="str">
        <f t="shared" si="15"/>
        <v>-</v>
      </c>
    </row>
    <row r="840" spans="1:6" s="21" customFormat="1" ht="12.75" customHeight="1" x14ac:dyDescent="0.2">
      <c r="A840" s="84" t="s">
        <v>1679</v>
      </c>
      <c r="B840" s="85" t="s">
        <v>1680</v>
      </c>
      <c r="C840" s="86" t="s">
        <v>1679</v>
      </c>
      <c r="D840" s="108">
        <v>0</v>
      </c>
      <c r="E840" s="108">
        <v>0</v>
      </c>
      <c r="F840" s="87" t="str">
        <f t="shared" si="15"/>
        <v>-</v>
      </c>
    </row>
    <row r="841" spans="1:6" s="21" customFormat="1" ht="12.75" customHeight="1" x14ac:dyDescent="0.2">
      <c r="A841" s="84" t="s">
        <v>1681</v>
      </c>
      <c r="B841" s="85" t="s">
        <v>1682</v>
      </c>
      <c r="C841" s="86" t="s">
        <v>1681</v>
      </c>
      <c r="D841" s="108">
        <v>0</v>
      </c>
      <c r="E841" s="108">
        <v>0</v>
      </c>
      <c r="F841" s="87" t="str">
        <f t="shared" si="15"/>
        <v>-</v>
      </c>
    </row>
    <row r="842" spans="1:6" s="21" customFormat="1" ht="12.75" customHeight="1" x14ac:dyDescent="0.2">
      <c r="A842" s="84" t="s">
        <v>1683</v>
      </c>
      <c r="B842" s="85" t="s">
        <v>1684</v>
      </c>
      <c r="C842" s="86" t="s">
        <v>1683</v>
      </c>
      <c r="D842" s="108">
        <v>0</v>
      </c>
      <c r="E842" s="108">
        <v>0</v>
      </c>
      <c r="F842" s="87" t="str">
        <f t="shared" si="15"/>
        <v>-</v>
      </c>
    </row>
    <row r="843" spans="1:6" s="21" customFormat="1" ht="12.75" customHeight="1" x14ac:dyDescent="0.2">
      <c r="A843" s="84" t="s">
        <v>1685</v>
      </c>
      <c r="B843" s="85" t="s">
        <v>1686</v>
      </c>
      <c r="C843" s="86" t="s">
        <v>1685</v>
      </c>
      <c r="D843" s="108">
        <v>0</v>
      </c>
      <c r="E843" s="108">
        <v>0</v>
      </c>
      <c r="F843" s="87" t="str">
        <f t="shared" si="15"/>
        <v>-</v>
      </c>
    </row>
    <row r="844" spans="1:6" s="21" customFormat="1" ht="12.75" customHeight="1" x14ac:dyDescent="0.2">
      <c r="A844" s="84" t="s">
        <v>1687</v>
      </c>
      <c r="B844" s="85" t="s">
        <v>1688</v>
      </c>
      <c r="C844" s="86" t="s">
        <v>1687</v>
      </c>
      <c r="D844" s="108">
        <v>0</v>
      </c>
      <c r="E844" s="108">
        <v>0</v>
      </c>
      <c r="F844" s="87" t="str">
        <f t="shared" si="15"/>
        <v>-</v>
      </c>
    </row>
    <row r="845" spans="1:6" s="21" customFormat="1" ht="12.75" customHeight="1" x14ac:dyDescent="0.2">
      <c r="A845" s="84" t="s">
        <v>1689</v>
      </c>
      <c r="B845" s="85" t="s">
        <v>1690</v>
      </c>
      <c r="C845" s="86" t="s">
        <v>1689</v>
      </c>
      <c r="D845" s="108">
        <v>0</v>
      </c>
      <c r="E845" s="108">
        <v>0</v>
      </c>
      <c r="F845" s="87" t="str">
        <f t="shared" ref="F845:F908" si="16">IF(D845&lt;&gt;0,IF(E845/D845&gt;=100,"&gt;&gt;100",E845/D845*100),"-")</f>
        <v>-</v>
      </c>
    </row>
    <row r="846" spans="1:6" s="21" customFormat="1" ht="12.75" customHeight="1" x14ac:dyDescent="0.2">
      <c r="A846" s="84" t="s">
        <v>1691</v>
      </c>
      <c r="B846" s="85" t="s">
        <v>1692</v>
      </c>
      <c r="C846" s="86" t="s">
        <v>1691</v>
      </c>
      <c r="D846" s="108">
        <v>0</v>
      </c>
      <c r="E846" s="108">
        <v>0</v>
      </c>
      <c r="F846" s="87" t="str">
        <f t="shared" si="16"/>
        <v>-</v>
      </c>
    </row>
    <row r="847" spans="1:6" s="21" customFormat="1" ht="24" customHeight="1" x14ac:dyDescent="0.2">
      <c r="A847" s="84" t="s">
        <v>1693</v>
      </c>
      <c r="B847" s="109" t="s">
        <v>1694</v>
      </c>
      <c r="C847" s="86" t="s">
        <v>1693</v>
      </c>
      <c r="D847" s="108">
        <v>0</v>
      </c>
      <c r="E847" s="108">
        <v>0</v>
      </c>
      <c r="F847" s="87" t="str">
        <f t="shared" si="16"/>
        <v>-</v>
      </c>
    </row>
    <row r="848" spans="1:6" s="21" customFormat="1" ht="12.75" customHeight="1" x14ac:dyDescent="0.2">
      <c r="A848" s="84" t="s">
        <v>1695</v>
      </c>
      <c r="B848" s="85" t="s">
        <v>1696</v>
      </c>
      <c r="C848" s="86" t="s">
        <v>1695</v>
      </c>
      <c r="D848" s="108">
        <v>0</v>
      </c>
      <c r="E848" s="108">
        <v>0</v>
      </c>
      <c r="F848" s="87" t="str">
        <f t="shared" si="16"/>
        <v>-</v>
      </c>
    </row>
    <row r="849" spans="1:6" s="21" customFormat="1" ht="12.75" customHeight="1" x14ac:dyDescent="0.2">
      <c r="A849" s="84" t="s">
        <v>1697</v>
      </c>
      <c r="B849" s="85" t="s">
        <v>1698</v>
      </c>
      <c r="C849" s="86" t="s">
        <v>1697</v>
      </c>
      <c r="D849" s="108">
        <v>0</v>
      </c>
      <c r="E849" s="108">
        <v>0</v>
      </c>
      <c r="F849" s="87" t="str">
        <f t="shared" si="16"/>
        <v>-</v>
      </c>
    </row>
    <row r="850" spans="1:6" s="21" customFormat="1" ht="12.75" customHeight="1" x14ac:dyDescent="0.2">
      <c r="A850" s="84" t="s">
        <v>1699</v>
      </c>
      <c r="B850" s="85" t="s">
        <v>1700</v>
      </c>
      <c r="C850" s="86" t="s">
        <v>1699</v>
      </c>
      <c r="D850" s="108">
        <v>0</v>
      </c>
      <c r="E850" s="108">
        <v>0</v>
      </c>
      <c r="F850" s="87" t="str">
        <f t="shared" si="16"/>
        <v>-</v>
      </c>
    </row>
    <row r="851" spans="1:6" s="21" customFormat="1" ht="12.75" customHeight="1" x14ac:dyDescent="0.2">
      <c r="A851" s="84" t="s">
        <v>1701</v>
      </c>
      <c r="B851" s="85" t="s">
        <v>1702</v>
      </c>
      <c r="C851" s="86" t="s">
        <v>1701</v>
      </c>
      <c r="D851" s="108">
        <v>0</v>
      </c>
      <c r="E851" s="108">
        <v>0</v>
      </c>
      <c r="F851" s="87" t="str">
        <f t="shared" si="16"/>
        <v>-</v>
      </c>
    </row>
    <row r="852" spans="1:6" s="21" customFormat="1" ht="12.75" customHeight="1" x14ac:dyDescent="0.2">
      <c r="A852" s="84" t="s">
        <v>1703</v>
      </c>
      <c r="B852" s="85" t="s">
        <v>1680</v>
      </c>
      <c r="C852" s="86" t="s">
        <v>1703</v>
      </c>
      <c r="D852" s="108">
        <v>0</v>
      </c>
      <c r="E852" s="108">
        <v>0</v>
      </c>
      <c r="F852" s="87" t="str">
        <f t="shared" si="16"/>
        <v>-</v>
      </c>
    </row>
    <row r="853" spans="1:6" s="21" customFormat="1" ht="12.75" customHeight="1" x14ac:dyDescent="0.2">
      <c r="A853" s="84" t="s">
        <v>1704</v>
      </c>
      <c r="B853" s="85" t="s">
        <v>1705</v>
      </c>
      <c r="C853" s="86" t="s">
        <v>1704</v>
      </c>
      <c r="D853" s="108">
        <v>0</v>
      </c>
      <c r="E853" s="108">
        <v>0</v>
      </c>
      <c r="F853" s="87" t="str">
        <f t="shared" si="16"/>
        <v>-</v>
      </c>
    </row>
    <row r="854" spans="1:6" s="21" customFormat="1" ht="12.75" customHeight="1" x14ac:dyDescent="0.2">
      <c r="A854" s="84" t="s">
        <v>1706</v>
      </c>
      <c r="B854" s="85" t="s">
        <v>1707</v>
      </c>
      <c r="C854" s="86" t="s">
        <v>1706</v>
      </c>
      <c r="D854" s="108">
        <v>0</v>
      </c>
      <c r="E854" s="108">
        <v>0</v>
      </c>
      <c r="F854" s="87" t="str">
        <f t="shared" si="16"/>
        <v>-</v>
      </c>
    </row>
    <row r="855" spans="1:6" s="21" customFormat="1" ht="12.75" customHeight="1" x14ac:dyDescent="0.2">
      <c r="A855" s="84" t="s">
        <v>1708</v>
      </c>
      <c r="B855" s="85" t="s">
        <v>1709</v>
      </c>
      <c r="C855" s="86" t="s">
        <v>1708</v>
      </c>
      <c r="D855" s="108">
        <v>0</v>
      </c>
      <c r="E855" s="108">
        <v>0</v>
      </c>
      <c r="F855" s="87" t="str">
        <f t="shared" si="16"/>
        <v>-</v>
      </c>
    </row>
    <row r="856" spans="1:6" s="21" customFormat="1" ht="12.75" customHeight="1" x14ac:dyDescent="0.2">
      <c r="A856" s="84" t="s">
        <v>1710</v>
      </c>
      <c r="B856" s="85" t="s">
        <v>1711</v>
      </c>
      <c r="C856" s="86" t="s">
        <v>1710</v>
      </c>
      <c r="D856" s="108">
        <v>0</v>
      </c>
      <c r="E856" s="108">
        <v>0</v>
      </c>
      <c r="F856" s="87" t="str">
        <f t="shared" si="16"/>
        <v>-</v>
      </c>
    </row>
    <row r="857" spans="1:6" s="21" customFormat="1" ht="12.75" customHeight="1" x14ac:dyDescent="0.2">
      <c r="A857" s="84" t="s">
        <v>1712</v>
      </c>
      <c r="B857" s="85" t="s">
        <v>1713</v>
      </c>
      <c r="C857" s="86" t="s">
        <v>1712</v>
      </c>
      <c r="D857" s="108">
        <v>0</v>
      </c>
      <c r="E857" s="108">
        <v>0</v>
      </c>
      <c r="F857" s="87" t="str">
        <f t="shared" si="16"/>
        <v>-</v>
      </c>
    </row>
    <row r="858" spans="1:6" s="21" customFormat="1" ht="12.75" customHeight="1" x14ac:dyDescent="0.2">
      <c r="A858" s="84" t="s">
        <v>1714</v>
      </c>
      <c r="B858" s="85" t="s">
        <v>1715</v>
      </c>
      <c r="C858" s="86" t="s">
        <v>1714</v>
      </c>
      <c r="D858" s="108">
        <v>0</v>
      </c>
      <c r="E858" s="108">
        <v>0</v>
      </c>
      <c r="F858" s="87" t="str">
        <f t="shared" si="16"/>
        <v>-</v>
      </c>
    </row>
    <row r="859" spans="1:6" s="21" customFormat="1" ht="12.75" customHeight="1" x14ac:dyDescent="0.2">
      <c r="A859" s="84" t="s">
        <v>1716</v>
      </c>
      <c r="B859" s="85" t="s">
        <v>1717</v>
      </c>
      <c r="C859" s="86" t="s">
        <v>1716</v>
      </c>
      <c r="D859" s="108">
        <v>0</v>
      </c>
      <c r="E859" s="108">
        <v>0</v>
      </c>
      <c r="F859" s="87" t="str">
        <f t="shared" si="16"/>
        <v>-</v>
      </c>
    </row>
    <row r="860" spans="1:6" s="21" customFormat="1" ht="12.75" customHeight="1" x14ac:dyDescent="0.2">
      <c r="A860" s="84" t="s">
        <v>1718</v>
      </c>
      <c r="B860" s="85" t="s">
        <v>1719</v>
      </c>
      <c r="C860" s="86" t="s">
        <v>1718</v>
      </c>
      <c r="D860" s="108">
        <v>0</v>
      </c>
      <c r="E860" s="108">
        <v>0</v>
      </c>
      <c r="F860" s="87" t="str">
        <f t="shared" si="16"/>
        <v>-</v>
      </c>
    </row>
    <row r="861" spans="1:6" s="21" customFormat="1" ht="12.75" customHeight="1" x14ac:dyDescent="0.2">
      <c r="A861" s="84" t="s">
        <v>1720</v>
      </c>
      <c r="B861" s="85" t="s">
        <v>1721</v>
      </c>
      <c r="C861" s="86" t="s">
        <v>1720</v>
      </c>
      <c r="D861" s="108">
        <v>0</v>
      </c>
      <c r="E861" s="108">
        <v>0</v>
      </c>
      <c r="F861" s="87" t="str">
        <f t="shared" si="16"/>
        <v>-</v>
      </c>
    </row>
    <row r="862" spans="1:6" s="21" customFormat="1" ht="12.75" customHeight="1" x14ac:dyDescent="0.2">
      <c r="A862" s="84" t="s">
        <v>1722</v>
      </c>
      <c r="B862" s="85" t="s">
        <v>1723</v>
      </c>
      <c r="C862" s="86" t="s">
        <v>1722</v>
      </c>
      <c r="D862" s="108">
        <v>0</v>
      </c>
      <c r="E862" s="108">
        <v>0</v>
      </c>
      <c r="F862" s="87" t="str">
        <f t="shared" si="16"/>
        <v>-</v>
      </c>
    </row>
    <row r="863" spans="1:6" s="21" customFormat="1" ht="12.75" customHeight="1" x14ac:dyDescent="0.2">
      <c r="A863" s="84" t="s">
        <v>1724</v>
      </c>
      <c r="B863" s="85" t="s">
        <v>1725</v>
      </c>
      <c r="C863" s="86" t="s">
        <v>1724</v>
      </c>
      <c r="D863" s="108">
        <v>0</v>
      </c>
      <c r="E863" s="108">
        <v>0</v>
      </c>
      <c r="F863" s="87" t="str">
        <f t="shared" si="16"/>
        <v>-</v>
      </c>
    </row>
    <row r="864" spans="1:6" s="21" customFormat="1" ht="12.75" customHeight="1" x14ac:dyDescent="0.2">
      <c r="A864" s="84" t="s">
        <v>1726</v>
      </c>
      <c r="B864" s="85" t="s">
        <v>1727</v>
      </c>
      <c r="C864" s="86" t="s">
        <v>1726</v>
      </c>
      <c r="D864" s="108">
        <v>0</v>
      </c>
      <c r="E864" s="108">
        <v>0</v>
      </c>
      <c r="F864" s="87" t="str">
        <f t="shared" si="16"/>
        <v>-</v>
      </c>
    </row>
    <row r="865" spans="1:6" s="21" customFormat="1" ht="12.75" customHeight="1" x14ac:dyDescent="0.2">
      <c r="A865" s="84" t="s">
        <v>1728</v>
      </c>
      <c r="B865" s="85" t="s">
        <v>1729</v>
      </c>
      <c r="C865" s="86" t="s">
        <v>1728</v>
      </c>
      <c r="D865" s="108">
        <v>0</v>
      </c>
      <c r="E865" s="108">
        <v>0</v>
      </c>
      <c r="F865" s="87" t="str">
        <f t="shared" si="16"/>
        <v>-</v>
      </c>
    </row>
    <row r="866" spans="1:6" s="21" customFormat="1" ht="12.75" customHeight="1" x14ac:dyDescent="0.2">
      <c r="A866" s="84" t="s">
        <v>1730</v>
      </c>
      <c r="B866" s="85" t="s">
        <v>1731</v>
      </c>
      <c r="C866" s="86" t="s">
        <v>1730</v>
      </c>
      <c r="D866" s="108">
        <v>0</v>
      </c>
      <c r="E866" s="108">
        <v>0</v>
      </c>
      <c r="F866" s="87" t="str">
        <f t="shared" si="16"/>
        <v>-</v>
      </c>
    </row>
    <row r="867" spans="1:6" s="21" customFormat="1" ht="12.75" customHeight="1" x14ac:dyDescent="0.2">
      <c r="A867" s="84" t="s">
        <v>1732</v>
      </c>
      <c r="B867" s="85" t="s">
        <v>1733</v>
      </c>
      <c r="C867" s="86" t="s">
        <v>1732</v>
      </c>
      <c r="D867" s="108">
        <v>0</v>
      </c>
      <c r="E867" s="108">
        <v>0</v>
      </c>
      <c r="F867" s="87" t="str">
        <f t="shared" si="16"/>
        <v>-</v>
      </c>
    </row>
    <row r="868" spans="1:6" s="21" customFormat="1" ht="12.75" customHeight="1" x14ac:dyDescent="0.2">
      <c r="A868" s="84" t="s">
        <v>1734</v>
      </c>
      <c r="B868" s="85" t="s">
        <v>1735</v>
      </c>
      <c r="C868" s="86" t="s">
        <v>1734</v>
      </c>
      <c r="D868" s="108">
        <v>0</v>
      </c>
      <c r="E868" s="108">
        <v>0</v>
      </c>
      <c r="F868" s="87" t="str">
        <f t="shared" si="16"/>
        <v>-</v>
      </c>
    </row>
    <row r="869" spans="1:6" s="21" customFormat="1" ht="12.75" customHeight="1" x14ac:dyDescent="0.2">
      <c r="A869" s="84" t="s">
        <v>1736</v>
      </c>
      <c r="B869" s="85" t="s">
        <v>1737</v>
      </c>
      <c r="C869" s="86" t="s">
        <v>1736</v>
      </c>
      <c r="D869" s="108">
        <v>0</v>
      </c>
      <c r="E869" s="108">
        <v>0</v>
      </c>
      <c r="F869" s="87" t="str">
        <f t="shared" si="16"/>
        <v>-</v>
      </c>
    </row>
    <row r="870" spans="1:6" s="21" customFormat="1" ht="24" customHeight="1" x14ac:dyDescent="0.2">
      <c r="A870" s="84" t="s">
        <v>1738</v>
      </c>
      <c r="B870" s="85" t="s">
        <v>1739</v>
      </c>
      <c r="C870" s="86" t="s">
        <v>1738</v>
      </c>
      <c r="D870" s="108">
        <v>0</v>
      </c>
      <c r="E870" s="108">
        <v>0</v>
      </c>
      <c r="F870" s="87" t="str">
        <f t="shared" si="16"/>
        <v>-</v>
      </c>
    </row>
    <row r="871" spans="1:6" s="21" customFormat="1" ht="24" customHeight="1" x14ac:dyDescent="0.2">
      <c r="A871" s="84" t="s">
        <v>1740</v>
      </c>
      <c r="B871" s="85" t="s">
        <v>1741</v>
      </c>
      <c r="C871" s="86" t="s">
        <v>1740</v>
      </c>
      <c r="D871" s="108">
        <v>0</v>
      </c>
      <c r="E871" s="108">
        <v>0</v>
      </c>
      <c r="F871" s="87" t="str">
        <f t="shared" si="16"/>
        <v>-</v>
      </c>
    </row>
    <row r="872" spans="1:6" s="21" customFormat="1" ht="12.75" customHeight="1" x14ac:dyDescent="0.2">
      <c r="A872" s="84" t="s">
        <v>1742</v>
      </c>
      <c r="B872" s="85" t="s">
        <v>1743</v>
      </c>
      <c r="C872" s="86" t="s">
        <v>1742</v>
      </c>
      <c r="D872" s="108">
        <v>0</v>
      </c>
      <c r="E872" s="108">
        <v>0</v>
      </c>
      <c r="F872" s="87" t="str">
        <f t="shared" si="16"/>
        <v>-</v>
      </c>
    </row>
    <row r="873" spans="1:6" s="21" customFormat="1" ht="24" customHeight="1" x14ac:dyDescent="0.2">
      <c r="A873" s="84" t="s">
        <v>1744</v>
      </c>
      <c r="B873" s="85" t="s">
        <v>1745</v>
      </c>
      <c r="C873" s="86" t="s">
        <v>1744</v>
      </c>
      <c r="D873" s="108">
        <v>0</v>
      </c>
      <c r="E873" s="108">
        <v>0</v>
      </c>
      <c r="F873" s="87" t="str">
        <f t="shared" si="16"/>
        <v>-</v>
      </c>
    </row>
    <row r="874" spans="1:6" s="21" customFormat="1" ht="12.75" customHeight="1" x14ac:dyDescent="0.2">
      <c r="A874" s="84" t="s">
        <v>1746</v>
      </c>
      <c r="B874" s="85" t="s">
        <v>1747</v>
      </c>
      <c r="C874" s="86" t="s">
        <v>1746</v>
      </c>
      <c r="D874" s="108">
        <v>0</v>
      </c>
      <c r="E874" s="108">
        <v>0</v>
      </c>
      <c r="F874" s="87" t="str">
        <f t="shared" si="16"/>
        <v>-</v>
      </c>
    </row>
    <row r="875" spans="1:6" s="21" customFormat="1" ht="24" customHeight="1" x14ac:dyDescent="0.2">
      <c r="A875" s="84" t="s">
        <v>1748</v>
      </c>
      <c r="B875" s="85" t="s">
        <v>1749</v>
      </c>
      <c r="C875" s="86" t="s">
        <v>1748</v>
      </c>
      <c r="D875" s="108">
        <v>0</v>
      </c>
      <c r="E875" s="108">
        <v>0</v>
      </c>
      <c r="F875" s="87" t="str">
        <f t="shared" si="16"/>
        <v>-</v>
      </c>
    </row>
    <row r="876" spans="1:6" s="21" customFormat="1" ht="24" customHeight="1" x14ac:dyDescent="0.2">
      <c r="A876" s="84" t="s">
        <v>1750</v>
      </c>
      <c r="B876" s="85" t="s">
        <v>1751</v>
      </c>
      <c r="C876" s="86" t="s">
        <v>1750</v>
      </c>
      <c r="D876" s="108">
        <v>0</v>
      </c>
      <c r="E876" s="108">
        <v>0</v>
      </c>
      <c r="F876" s="87" t="str">
        <f t="shared" si="16"/>
        <v>-</v>
      </c>
    </row>
    <row r="877" spans="1:6" s="21" customFormat="1" ht="12.75" customHeight="1" x14ac:dyDescent="0.2">
      <c r="A877" s="84" t="s">
        <v>1752</v>
      </c>
      <c r="B877" s="85" t="s">
        <v>1753</v>
      </c>
      <c r="C877" s="86" t="s">
        <v>1752</v>
      </c>
      <c r="D877" s="108">
        <v>0</v>
      </c>
      <c r="E877" s="108">
        <v>0</v>
      </c>
      <c r="F877" s="87" t="str">
        <f t="shared" si="16"/>
        <v>-</v>
      </c>
    </row>
    <row r="878" spans="1:6" s="21" customFormat="1" ht="12.75" customHeight="1" x14ac:dyDescent="0.2">
      <c r="A878" s="84" t="s">
        <v>1754</v>
      </c>
      <c r="B878" s="85" t="s">
        <v>1755</v>
      </c>
      <c r="C878" s="86" t="s">
        <v>1754</v>
      </c>
      <c r="D878" s="108">
        <v>0</v>
      </c>
      <c r="E878" s="108">
        <v>0</v>
      </c>
      <c r="F878" s="87" t="str">
        <f t="shared" si="16"/>
        <v>-</v>
      </c>
    </row>
    <row r="879" spans="1:6" s="21" customFormat="1" ht="24" customHeight="1" x14ac:dyDescent="0.2">
      <c r="A879" s="84" t="s">
        <v>1756</v>
      </c>
      <c r="B879" s="109" t="s">
        <v>1757</v>
      </c>
      <c r="C879" s="86" t="s">
        <v>1756</v>
      </c>
      <c r="D879" s="108">
        <v>0</v>
      </c>
      <c r="E879" s="108">
        <v>0</v>
      </c>
      <c r="F879" s="87" t="str">
        <f t="shared" si="16"/>
        <v>-</v>
      </c>
    </row>
    <row r="880" spans="1:6" s="21" customFormat="1" ht="24" customHeight="1" x14ac:dyDescent="0.2">
      <c r="A880" s="84" t="s">
        <v>1758</v>
      </c>
      <c r="B880" s="109" t="s">
        <v>1759</v>
      </c>
      <c r="C880" s="86" t="s">
        <v>1758</v>
      </c>
      <c r="D880" s="108">
        <v>0</v>
      </c>
      <c r="E880" s="108">
        <v>0</v>
      </c>
      <c r="F880" s="87" t="str">
        <f t="shared" si="16"/>
        <v>-</v>
      </c>
    </row>
    <row r="881" spans="1:6" s="21" customFormat="1" ht="24" customHeight="1" x14ac:dyDescent="0.2">
      <c r="A881" s="84" t="s">
        <v>1760</v>
      </c>
      <c r="B881" s="85" t="s">
        <v>1761</v>
      </c>
      <c r="C881" s="86" t="s">
        <v>1760</v>
      </c>
      <c r="D881" s="108">
        <v>0</v>
      </c>
      <c r="E881" s="108">
        <v>0</v>
      </c>
      <c r="F881" s="87" t="str">
        <f t="shared" si="16"/>
        <v>-</v>
      </c>
    </row>
    <row r="882" spans="1:6" s="21" customFormat="1" ht="24" customHeight="1" x14ac:dyDescent="0.2">
      <c r="A882" s="84" t="s">
        <v>1762</v>
      </c>
      <c r="B882" s="109" t="s">
        <v>1763</v>
      </c>
      <c r="C882" s="86" t="s">
        <v>1762</v>
      </c>
      <c r="D882" s="108">
        <v>0</v>
      </c>
      <c r="E882" s="108">
        <v>0</v>
      </c>
      <c r="F882" s="87" t="str">
        <f t="shared" si="16"/>
        <v>-</v>
      </c>
    </row>
    <row r="883" spans="1:6" s="21" customFormat="1" ht="24" customHeight="1" x14ac:dyDescent="0.2">
      <c r="A883" s="84" t="s">
        <v>1764</v>
      </c>
      <c r="B883" s="85" t="s">
        <v>1765</v>
      </c>
      <c r="C883" s="86" t="s">
        <v>1764</v>
      </c>
      <c r="D883" s="108">
        <v>0</v>
      </c>
      <c r="E883" s="108">
        <v>0</v>
      </c>
      <c r="F883" s="87" t="str">
        <f t="shared" si="16"/>
        <v>-</v>
      </c>
    </row>
    <row r="884" spans="1:6" s="21" customFormat="1" ht="12.75" customHeight="1" x14ac:dyDescent="0.2">
      <c r="A884" s="84" t="s">
        <v>1766</v>
      </c>
      <c r="B884" s="85" t="s">
        <v>1767</v>
      </c>
      <c r="C884" s="86" t="s">
        <v>1766</v>
      </c>
      <c r="D884" s="108">
        <v>0</v>
      </c>
      <c r="E884" s="108">
        <v>0</v>
      </c>
      <c r="F884" s="87" t="str">
        <f t="shared" si="16"/>
        <v>-</v>
      </c>
    </row>
    <row r="885" spans="1:6" s="21" customFormat="1" ht="12.75" customHeight="1" x14ac:dyDescent="0.2">
      <c r="A885" s="84" t="s">
        <v>1768</v>
      </c>
      <c r="B885" s="85" t="s">
        <v>1769</v>
      </c>
      <c r="C885" s="86" t="s">
        <v>1768</v>
      </c>
      <c r="D885" s="108">
        <v>0</v>
      </c>
      <c r="E885" s="108">
        <v>0</v>
      </c>
      <c r="F885" s="87" t="str">
        <f t="shared" si="16"/>
        <v>-</v>
      </c>
    </row>
    <row r="886" spans="1:6" s="21" customFormat="1" ht="12.75" customHeight="1" x14ac:dyDescent="0.2">
      <c r="A886" s="84" t="s">
        <v>1770</v>
      </c>
      <c r="B886" s="85" t="s">
        <v>1771</v>
      </c>
      <c r="C886" s="86" t="s">
        <v>1770</v>
      </c>
      <c r="D886" s="108">
        <v>0</v>
      </c>
      <c r="E886" s="108">
        <v>0</v>
      </c>
      <c r="F886" s="87" t="str">
        <f t="shared" si="16"/>
        <v>-</v>
      </c>
    </row>
    <row r="887" spans="1:6" s="21" customFormat="1" ht="12.75" customHeight="1" x14ac:dyDescent="0.2">
      <c r="A887" s="84" t="s">
        <v>1772</v>
      </c>
      <c r="B887" s="85" t="s">
        <v>1773</v>
      </c>
      <c r="C887" s="86" t="s">
        <v>1772</v>
      </c>
      <c r="D887" s="108">
        <v>0</v>
      </c>
      <c r="E887" s="108">
        <v>0</v>
      </c>
      <c r="F887" s="87" t="str">
        <f t="shared" si="16"/>
        <v>-</v>
      </c>
    </row>
    <row r="888" spans="1:6" s="21" customFormat="1" ht="12.75" customHeight="1" x14ac:dyDescent="0.2">
      <c r="A888" s="84" t="s">
        <v>1774</v>
      </c>
      <c r="B888" s="85" t="s">
        <v>1775</v>
      </c>
      <c r="C888" s="86" t="s">
        <v>1774</v>
      </c>
      <c r="D888" s="108">
        <v>0</v>
      </c>
      <c r="E888" s="108">
        <v>0</v>
      </c>
      <c r="F888" s="87" t="str">
        <f t="shared" si="16"/>
        <v>-</v>
      </c>
    </row>
    <row r="889" spans="1:6" s="21" customFormat="1" ht="12.75" customHeight="1" x14ac:dyDescent="0.2">
      <c r="A889" s="84" t="s">
        <v>1776</v>
      </c>
      <c r="B889" s="85" t="s">
        <v>1777</v>
      </c>
      <c r="C889" s="86" t="s">
        <v>1776</v>
      </c>
      <c r="D889" s="108">
        <v>0</v>
      </c>
      <c r="E889" s="108">
        <v>0</v>
      </c>
      <c r="F889" s="87" t="str">
        <f t="shared" si="16"/>
        <v>-</v>
      </c>
    </row>
    <row r="890" spans="1:6" s="21" customFormat="1" ht="12.75" customHeight="1" x14ac:dyDescent="0.2">
      <c r="A890" s="84" t="s">
        <v>1778</v>
      </c>
      <c r="B890" s="85" t="s">
        <v>1779</v>
      </c>
      <c r="C890" s="86" t="s">
        <v>1778</v>
      </c>
      <c r="D890" s="108">
        <v>0</v>
      </c>
      <c r="E890" s="108">
        <v>0</v>
      </c>
      <c r="F890" s="87" t="str">
        <f t="shared" si="16"/>
        <v>-</v>
      </c>
    </row>
    <row r="891" spans="1:6" s="21" customFormat="1" ht="12.75" customHeight="1" x14ac:dyDescent="0.2">
      <c r="A891" s="84" t="s">
        <v>1780</v>
      </c>
      <c r="B891" s="85" t="s">
        <v>1781</v>
      </c>
      <c r="C891" s="86" t="s">
        <v>1780</v>
      </c>
      <c r="D891" s="108">
        <v>0</v>
      </c>
      <c r="E891" s="108">
        <v>0</v>
      </c>
      <c r="F891" s="87" t="str">
        <f t="shared" si="16"/>
        <v>-</v>
      </c>
    </row>
    <row r="892" spans="1:6" s="21" customFormat="1" ht="12.75" customHeight="1" x14ac:dyDescent="0.2">
      <c r="A892" s="84" t="s">
        <v>1782</v>
      </c>
      <c r="B892" s="85" t="s">
        <v>1783</v>
      </c>
      <c r="C892" s="86" t="s">
        <v>1782</v>
      </c>
      <c r="D892" s="108">
        <v>0</v>
      </c>
      <c r="E892" s="108">
        <v>0</v>
      </c>
      <c r="F892" s="87" t="str">
        <f t="shared" si="16"/>
        <v>-</v>
      </c>
    </row>
    <row r="893" spans="1:6" s="21" customFormat="1" ht="12.75" customHeight="1" x14ac:dyDescent="0.2">
      <c r="A893" s="84" t="s">
        <v>1784</v>
      </c>
      <c r="B893" s="85" t="s">
        <v>1785</v>
      </c>
      <c r="C893" s="86" t="s">
        <v>1784</v>
      </c>
      <c r="D893" s="108">
        <v>0</v>
      </c>
      <c r="E893" s="108">
        <v>0</v>
      </c>
      <c r="F893" s="87" t="str">
        <f t="shared" si="16"/>
        <v>-</v>
      </c>
    </row>
    <row r="894" spans="1:6" s="21" customFormat="1" ht="12.75" customHeight="1" x14ac:dyDescent="0.2">
      <c r="A894" s="84" t="s">
        <v>1786</v>
      </c>
      <c r="B894" s="85" t="s">
        <v>1787</v>
      </c>
      <c r="C894" s="86" t="s">
        <v>1786</v>
      </c>
      <c r="D894" s="108">
        <v>0</v>
      </c>
      <c r="E894" s="108">
        <v>0</v>
      </c>
      <c r="F894" s="87" t="str">
        <f t="shared" si="16"/>
        <v>-</v>
      </c>
    </row>
    <row r="895" spans="1:6" s="21" customFormat="1" ht="12.75" customHeight="1" x14ac:dyDescent="0.2">
      <c r="A895" s="84" t="s">
        <v>1788</v>
      </c>
      <c r="B895" s="85" t="s">
        <v>1789</v>
      </c>
      <c r="C895" s="86" t="s">
        <v>1788</v>
      </c>
      <c r="D895" s="108">
        <v>0</v>
      </c>
      <c r="E895" s="108">
        <v>0</v>
      </c>
      <c r="F895" s="87" t="str">
        <f t="shared" si="16"/>
        <v>-</v>
      </c>
    </row>
    <row r="896" spans="1:6" s="21" customFormat="1" ht="24" customHeight="1" x14ac:dyDescent="0.2">
      <c r="A896" s="110" t="s">
        <v>1790</v>
      </c>
      <c r="B896" s="114" t="s">
        <v>1791</v>
      </c>
      <c r="C896" s="111" t="s">
        <v>1790</v>
      </c>
      <c r="D896" s="112">
        <v>0</v>
      </c>
      <c r="E896" s="112">
        <v>0</v>
      </c>
      <c r="F896" s="113" t="str">
        <f t="shared" si="16"/>
        <v>-</v>
      </c>
    </row>
    <row r="897" spans="1:6" s="21" customFormat="1" ht="24" customHeight="1" x14ac:dyDescent="0.2">
      <c r="A897" s="110" t="s">
        <v>1792</v>
      </c>
      <c r="B897" s="114" t="s">
        <v>1793</v>
      </c>
      <c r="C897" s="111" t="s">
        <v>1792</v>
      </c>
      <c r="D897" s="112">
        <v>0</v>
      </c>
      <c r="E897" s="112">
        <v>0</v>
      </c>
      <c r="F897" s="113" t="str">
        <f t="shared" si="16"/>
        <v>-</v>
      </c>
    </row>
    <row r="898" spans="1:6" s="21" customFormat="1" ht="24" customHeight="1" x14ac:dyDescent="0.2">
      <c r="A898" s="110" t="s">
        <v>1794</v>
      </c>
      <c r="B898" s="107" t="s">
        <v>1795</v>
      </c>
      <c r="C898" s="111" t="s">
        <v>1794</v>
      </c>
      <c r="D898" s="112">
        <v>0</v>
      </c>
      <c r="E898" s="112">
        <v>0</v>
      </c>
      <c r="F898" s="113" t="str">
        <f t="shared" si="16"/>
        <v>-</v>
      </c>
    </row>
    <row r="899" spans="1:6" s="21" customFormat="1" ht="12" customHeight="1" x14ac:dyDescent="0.2">
      <c r="A899" s="110" t="s">
        <v>1796</v>
      </c>
      <c r="B899" s="107" t="s">
        <v>1797</v>
      </c>
      <c r="C899" s="111" t="s">
        <v>1796</v>
      </c>
      <c r="D899" s="112">
        <v>0</v>
      </c>
      <c r="E899" s="112">
        <v>0</v>
      </c>
      <c r="F899" s="113" t="str">
        <f t="shared" si="16"/>
        <v>-</v>
      </c>
    </row>
    <row r="900" spans="1:6" s="21" customFormat="1" ht="12.75" customHeight="1" x14ac:dyDescent="0.2">
      <c r="A900" s="110" t="s">
        <v>1798</v>
      </c>
      <c r="B900" s="107" t="s">
        <v>1799</v>
      </c>
      <c r="C900" s="111" t="s">
        <v>1798</v>
      </c>
      <c r="D900" s="112">
        <v>0</v>
      </c>
      <c r="E900" s="112">
        <v>0</v>
      </c>
      <c r="F900" s="113" t="str">
        <f t="shared" si="16"/>
        <v>-</v>
      </c>
    </row>
    <row r="901" spans="1:6" s="21" customFormat="1" ht="12.75" customHeight="1" x14ac:dyDescent="0.2">
      <c r="A901" s="110" t="s">
        <v>1800</v>
      </c>
      <c r="B901" s="107" t="s">
        <v>1801</v>
      </c>
      <c r="C901" s="111" t="s">
        <v>1800</v>
      </c>
      <c r="D901" s="112">
        <v>0</v>
      </c>
      <c r="E901" s="112">
        <v>0</v>
      </c>
      <c r="F901" s="113" t="str">
        <f t="shared" si="16"/>
        <v>-</v>
      </c>
    </row>
    <row r="902" spans="1:6" s="21" customFormat="1" ht="12.75" customHeight="1" x14ac:dyDescent="0.2">
      <c r="A902" s="110" t="s">
        <v>1802</v>
      </c>
      <c r="B902" s="107" t="s">
        <v>1803</v>
      </c>
      <c r="C902" s="111" t="s">
        <v>1802</v>
      </c>
      <c r="D902" s="112">
        <v>0</v>
      </c>
      <c r="E902" s="112">
        <v>0</v>
      </c>
      <c r="F902" s="113" t="str">
        <f t="shared" si="16"/>
        <v>-</v>
      </c>
    </row>
    <row r="903" spans="1:6" s="21" customFormat="1" ht="12.75" customHeight="1" x14ac:dyDescent="0.2">
      <c r="A903" s="110" t="s">
        <v>1804</v>
      </c>
      <c r="B903" s="107" t="s">
        <v>1805</v>
      </c>
      <c r="C903" s="111" t="s">
        <v>1804</v>
      </c>
      <c r="D903" s="112">
        <v>0</v>
      </c>
      <c r="E903" s="112">
        <v>0</v>
      </c>
      <c r="F903" s="113" t="str">
        <f t="shared" si="16"/>
        <v>-</v>
      </c>
    </row>
    <row r="904" spans="1:6" s="21" customFormat="1" ht="12.75" customHeight="1" x14ac:dyDescent="0.2">
      <c r="A904" s="110" t="s">
        <v>1806</v>
      </c>
      <c r="B904" s="107" t="s">
        <v>1807</v>
      </c>
      <c r="C904" s="111" t="s">
        <v>1806</v>
      </c>
      <c r="D904" s="112">
        <v>0</v>
      </c>
      <c r="E904" s="112">
        <v>0</v>
      </c>
      <c r="F904" s="113" t="str">
        <f t="shared" si="16"/>
        <v>-</v>
      </c>
    </row>
    <row r="905" spans="1:6" s="21" customFormat="1" ht="12.75" customHeight="1" x14ac:dyDescent="0.2">
      <c r="A905" s="110" t="s">
        <v>1808</v>
      </c>
      <c r="B905" s="107" t="s">
        <v>1809</v>
      </c>
      <c r="C905" s="111" t="s">
        <v>1808</v>
      </c>
      <c r="D905" s="112">
        <v>0</v>
      </c>
      <c r="E905" s="112">
        <v>0</v>
      </c>
      <c r="F905" s="113" t="str">
        <f t="shared" si="16"/>
        <v>-</v>
      </c>
    </row>
    <row r="906" spans="1:6" s="21" customFormat="1" ht="12.75" customHeight="1" x14ac:dyDescent="0.2">
      <c r="A906" s="110" t="s">
        <v>1810</v>
      </c>
      <c r="B906" s="107" t="s">
        <v>1811</v>
      </c>
      <c r="C906" s="111" t="s">
        <v>1810</v>
      </c>
      <c r="D906" s="112">
        <v>0</v>
      </c>
      <c r="E906" s="112">
        <v>0</v>
      </c>
      <c r="F906" s="113" t="str">
        <f t="shared" si="16"/>
        <v>-</v>
      </c>
    </row>
    <row r="907" spans="1:6" s="21" customFormat="1" ht="12.75" customHeight="1" x14ac:dyDescent="0.2">
      <c r="A907" s="110" t="s">
        <v>1812</v>
      </c>
      <c r="B907" s="107" t="s">
        <v>1813</v>
      </c>
      <c r="C907" s="111" t="s">
        <v>1812</v>
      </c>
      <c r="D907" s="112">
        <v>0</v>
      </c>
      <c r="E907" s="112">
        <v>0</v>
      </c>
      <c r="F907" s="113" t="str">
        <f t="shared" si="16"/>
        <v>-</v>
      </c>
    </row>
    <row r="908" spans="1:6" s="21" customFormat="1" ht="12.75" customHeight="1" x14ac:dyDescent="0.2">
      <c r="A908" s="110" t="s">
        <v>1814</v>
      </c>
      <c r="B908" s="107" t="s">
        <v>1815</v>
      </c>
      <c r="C908" s="111" t="s">
        <v>1814</v>
      </c>
      <c r="D908" s="112">
        <v>0</v>
      </c>
      <c r="E908" s="112">
        <v>0</v>
      </c>
      <c r="F908" s="113" t="str">
        <f t="shared" si="16"/>
        <v>-</v>
      </c>
    </row>
    <row r="909" spans="1:6" s="21" customFormat="1" ht="24" customHeight="1" x14ac:dyDescent="0.2">
      <c r="A909" s="110" t="s">
        <v>1816</v>
      </c>
      <c r="B909" s="107" t="s">
        <v>1817</v>
      </c>
      <c r="C909" s="111" t="s">
        <v>1816</v>
      </c>
      <c r="D909" s="112">
        <v>0</v>
      </c>
      <c r="E909" s="112">
        <v>0</v>
      </c>
      <c r="F909" s="113" t="str">
        <f t="shared" ref="F909:F972" si="17">IF(D909&lt;&gt;0,IF(E909/D909&gt;=100,"&gt;&gt;100",E909/D909*100),"-")</f>
        <v>-</v>
      </c>
    </row>
    <row r="910" spans="1:6" s="21" customFormat="1" ht="24" customHeight="1" x14ac:dyDescent="0.2">
      <c r="A910" s="110" t="s">
        <v>1818</v>
      </c>
      <c r="B910" s="107" t="s">
        <v>1819</v>
      </c>
      <c r="C910" s="111" t="s">
        <v>1818</v>
      </c>
      <c r="D910" s="112">
        <v>0</v>
      </c>
      <c r="E910" s="112">
        <v>0</v>
      </c>
      <c r="F910" s="113" t="str">
        <f t="shared" si="17"/>
        <v>-</v>
      </c>
    </row>
    <row r="911" spans="1:6" s="21" customFormat="1" ht="12.75" customHeight="1" x14ac:dyDescent="0.2">
      <c r="A911" s="110" t="s">
        <v>1820</v>
      </c>
      <c r="B911" s="107" t="s">
        <v>1821</v>
      </c>
      <c r="C911" s="111" t="s">
        <v>1820</v>
      </c>
      <c r="D911" s="112">
        <v>0</v>
      </c>
      <c r="E911" s="112">
        <v>0</v>
      </c>
      <c r="F911" s="113" t="str">
        <f t="shared" si="17"/>
        <v>-</v>
      </c>
    </row>
    <row r="912" spans="1:6" s="21" customFormat="1" ht="24" customHeight="1" x14ac:dyDescent="0.2">
      <c r="A912" s="110" t="s">
        <v>1822</v>
      </c>
      <c r="B912" s="107" t="s">
        <v>1823</v>
      </c>
      <c r="C912" s="111" t="s">
        <v>1822</v>
      </c>
      <c r="D912" s="112">
        <v>0</v>
      </c>
      <c r="E912" s="112">
        <v>0</v>
      </c>
      <c r="F912" s="113" t="str">
        <f t="shared" si="17"/>
        <v>-</v>
      </c>
    </row>
    <row r="913" spans="1:6" s="21" customFormat="1" ht="24" customHeight="1" x14ac:dyDescent="0.2">
      <c r="A913" s="110" t="s">
        <v>1824</v>
      </c>
      <c r="B913" s="107" t="s">
        <v>1825</v>
      </c>
      <c r="C913" s="111" t="s">
        <v>1824</v>
      </c>
      <c r="D913" s="112">
        <v>0</v>
      </c>
      <c r="E913" s="112">
        <v>0</v>
      </c>
      <c r="F913" s="113" t="str">
        <f t="shared" si="17"/>
        <v>-</v>
      </c>
    </row>
    <row r="914" spans="1:6" s="21" customFormat="1" ht="24" customHeight="1" x14ac:dyDescent="0.2">
      <c r="A914" s="110" t="s">
        <v>1826</v>
      </c>
      <c r="B914" s="107" t="s">
        <v>1827</v>
      </c>
      <c r="C914" s="111" t="s">
        <v>1826</v>
      </c>
      <c r="D914" s="112">
        <v>0</v>
      </c>
      <c r="E914" s="112">
        <v>0</v>
      </c>
      <c r="F914" s="113" t="str">
        <f t="shared" si="17"/>
        <v>-</v>
      </c>
    </row>
    <row r="915" spans="1:6" s="21" customFormat="1" ht="24" customHeight="1" x14ac:dyDescent="0.2">
      <c r="A915" s="110" t="s">
        <v>1828</v>
      </c>
      <c r="B915" s="107" t="s">
        <v>1829</v>
      </c>
      <c r="C915" s="111" t="s">
        <v>1828</v>
      </c>
      <c r="D915" s="112">
        <v>0</v>
      </c>
      <c r="E915" s="112">
        <v>0</v>
      </c>
      <c r="F915" s="113" t="str">
        <f t="shared" si="17"/>
        <v>-</v>
      </c>
    </row>
    <row r="916" spans="1:6" s="21" customFormat="1" ht="24" customHeight="1" x14ac:dyDescent="0.2">
      <c r="A916" s="110" t="s">
        <v>1830</v>
      </c>
      <c r="B916" s="114" t="s">
        <v>1831</v>
      </c>
      <c r="C916" s="111" t="s">
        <v>1830</v>
      </c>
      <c r="D916" s="112">
        <v>0</v>
      </c>
      <c r="E916" s="112">
        <v>0</v>
      </c>
      <c r="F916" s="113" t="str">
        <f t="shared" si="17"/>
        <v>-</v>
      </c>
    </row>
    <row r="917" spans="1:6" s="21" customFormat="1" ht="24" customHeight="1" x14ac:dyDescent="0.2">
      <c r="A917" s="110" t="s">
        <v>1832</v>
      </c>
      <c r="B917" s="114" t="s">
        <v>1833</v>
      </c>
      <c r="C917" s="111" t="s">
        <v>1832</v>
      </c>
      <c r="D917" s="112">
        <v>0</v>
      </c>
      <c r="E917" s="112">
        <v>0</v>
      </c>
      <c r="F917" s="113" t="str">
        <f t="shared" si="17"/>
        <v>-</v>
      </c>
    </row>
    <row r="918" spans="1:6" s="21" customFormat="1" ht="12.75" customHeight="1" x14ac:dyDescent="0.2">
      <c r="A918" s="110" t="s">
        <v>1834</v>
      </c>
      <c r="B918" s="107" t="s">
        <v>1835</v>
      </c>
      <c r="C918" s="111" t="s">
        <v>1834</v>
      </c>
      <c r="D918" s="112">
        <v>0</v>
      </c>
      <c r="E918" s="112">
        <v>0</v>
      </c>
      <c r="F918" s="113" t="str">
        <f t="shared" si="17"/>
        <v>-</v>
      </c>
    </row>
    <row r="919" spans="1:6" s="21" customFormat="1" ht="12.75" customHeight="1" x14ac:dyDescent="0.2">
      <c r="A919" s="110" t="s">
        <v>1836</v>
      </c>
      <c r="B919" s="107" t="s">
        <v>1837</v>
      </c>
      <c r="C919" s="111" t="s">
        <v>1836</v>
      </c>
      <c r="D919" s="112">
        <v>0</v>
      </c>
      <c r="E919" s="112">
        <v>0</v>
      </c>
      <c r="F919" s="113" t="str">
        <f t="shared" si="17"/>
        <v>-</v>
      </c>
    </row>
    <row r="920" spans="1:6" s="21" customFormat="1" ht="12.75" customHeight="1" x14ac:dyDescent="0.2">
      <c r="A920" s="110" t="s">
        <v>1838</v>
      </c>
      <c r="B920" s="107" t="s">
        <v>1839</v>
      </c>
      <c r="C920" s="111" t="s">
        <v>1838</v>
      </c>
      <c r="D920" s="112">
        <v>0</v>
      </c>
      <c r="E920" s="112">
        <v>0</v>
      </c>
      <c r="F920" s="113" t="str">
        <f t="shared" si="17"/>
        <v>-</v>
      </c>
    </row>
    <row r="921" spans="1:6" s="21" customFormat="1" ht="12.75" customHeight="1" x14ac:dyDescent="0.2">
      <c r="A921" s="110" t="s">
        <v>1840</v>
      </c>
      <c r="B921" s="107" t="s">
        <v>1841</v>
      </c>
      <c r="C921" s="111" t="s">
        <v>1840</v>
      </c>
      <c r="D921" s="112">
        <v>0</v>
      </c>
      <c r="E921" s="112">
        <v>0</v>
      </c>
      <c r="F921" s="113" t="str">
        <f t="shared" si="17"/>
        <v>-</v>
      </c>
    </row>
    <row r="922" spans="1:6" s="21" customFormat="1" ht="12.75" customHeight="1" x14ac:dyDescent="0.2">
      <c r="A922" s="110" t="s">
        <v>1842</v>
      </c>
      <c r="B922" s="107" t="s">
        <v>1843</v>
      </c>
      <c r="C922" s="111" t="s">
        <v>1842</v>
      </c>
      <c r="D922" s="112">
        <v>0</v>
      </c>
      <c r="E922" s="112">
        <v>0</v>
      </c>
      <c r="F922" s="113" t="str">
        <f t="shared" si="17"/>
        <v>-</v>
      </c>
    </row>
    <row r="923" spans="1:6" s="21" customFormat="1" ht="12.75" customHeight="1" x14ac:dyDescent="0.2">
      <c r="A923" s="110" t="s">
        <v>1844</v>
      </c>
      <c r="B923" s="107" t="s">
        <v>1845</v>
      </c>
      <c r="C923" s="111" t="s">
        <v>1844</v>
      </c>
      <c r="D923" s="112">
        <v>0</v>
      </c>
      <c r="E923" s="112">
        <v>0</v>
      </c>
      <c r="F923" s="113" t="str">
        <f t="shared" si="17"/>
        <v>-</v>
      </c>
    </row>
    <row r="924" spans="1:6" s="21" customFormat="1" ht="24" customHeight="1" x14ac:dyDescent="0.2">
      <c r="A924" s="110" t="s">
        <v>1846</v>
      </c>
      <c r="B924" s="107" t="s">
        <v>1847</v>
      </c>
      <c r="C924" s="111" t="s">
        <v>1846</v>
      </c>
      <c r="D924" s="112">
        <v>0</v>
      </c>
      <c r="E924" s="112">
        <v>0</v>
      </c>
      <c r="F924" s="113" t="str">
        <f t="shared" si="17"/>
        <v>-</v>
      </c>
    </row>
    <row r="925" spans="1:6" s="21" customFormat="1" ht="12.75" customHeight="1" x14ac:dyDescent="0.2">
      <c r="A925" s="110" t="s">
        <v>1848</v>
      </c>
      <c r="B925" s="107" t="s">
        <v>1849</v>
      </c>
      <c r="C925" s="111" t="s">
        <v>1848</v>
      </c>
      <c r="D925" s="112">
        <v>0</v>
      </c>
      <c r="E925" s="112">
        <v>0</v>
      </c>
      <c r="F925" s="113" t="str">
        <f t="shared" si="17"/>
        <v>-</v>
      </c>
    </row>
    <row r="926" spans="1:6" s="21" customFormat="1" ht="12.75" customHeight="1" x14ac:dyDescent="0.2">
      <c r="A926" s="110" t="s">
        <v>1850</v>
      </c>
      <c r="B926" s="107" t="s">
        <v>1851</v>
      </c>
      <c r="C926" s="111" t="s">
        <v>1850</v>
      </c>
      <c r="D926" s="112">
        <v>0</v>
      </c>
      <c r="E926" s="112">
        <v>0</v>
      </c>
      <c r="F926" s="113" t="str">
        <f t="shared" si="17"/>
        <v>-</v>
      </c>
    </row>
    <row r="927" spans="1:6" s="21" customFormat="1" ht="12.75" customHeight="1" x14ac:dyDescent="0.2">
      <c r="A927" s="110" t="s">
        <v>1852</v>
      </c>
      <c r="B927" s="107" t="s">
        <v>1853</v>
      </c>
      <c r="C927" s="111" t="s">
        <v>1852</v>
      </c>
      <c r="D927" s="112">
        <v>0</v>
      </c>
      <c r="E927" s="112">
        <v>0</v>
      </c>
      <c r="F927" s="113" t="str">
        <f t="shared" si="17"/>
        <v>-</v>
      </c>
    </row>
    <row r="928" spans="1:6" s="21" customFormat="1" ht="12.75" customHeight="1" x14ac:dyDescent="0.2">
      <c r="A928" s="110" t="s">
        <v>1854</v>
      </c>
      <c r="B928" s="107" t="s">
        <v>1855</v>
      </c>
      <c r="C928" s="111" t="s">
        <v>1854</v>
      </c>
      <c r="D928" s="112">
        <v>0</v>
      </c>
      <c r="E928" s="112">
        <v>0</v>
      </c>
      <c r="F928" s="113" t="str">
        <f t="shared" si="17"/>
        <v>-</v>
      </c>
    </row>
    <row r="929" spans="1:6" s="21" customFormat="1" ht="12.75" customHeight="1" x14ac:dyDescent="0.2">
      <c r="A929" s="84" t="s">
        <v>1856</v>
      </c>
      <c r="B929" s="85" t="s">
        <v>1857</v>
      </c>
      <c r="C929" s="86" t="s">
        <v>1856</v>
      </c>
      <c r="D929" s="108">
        <v>0</v>
      </c>
      <c r="E929" s="108">
        <v>0</v>
      </c>
      <c r="F929" s="87" t="str">
        <f t="shared" si="17"/>
        <v>-</v>
      </c>
    </row>
    <row r="930" spans="1:6" s="21" customFormat="1" ht="12.75" customHeight="1" x14ac:dyDescent="0.2">
      <c r="A930" s="84" t="s">
        <v>1858</v>
      </c>
      <c r="B930" s="85" t="s">
        <v>1859</v>
      </c>
      <c r="C930" s="86" t="s">
        <v>1858</v>
      </c>
      <c r="D930" s="108">
        <v>0</v>
      </c>
      <c r="E930" s="108">
        <v>0</v>
      </c>
      <c r="F930" s="87" t="str">
        <f t="shared" si="17"/>
        <v>-</v>
      </c>
    </row>
    <row r="931" spans="1:6" s="21" customFormat="1" ht="12.75" customHeight="1" x14ac:dyDescent="0.2">
      <c r="A931" s="84" t="s">
        <v>1860</v>
      </c>
      <c r="B931" s="85" t="s">
        <v>1861</v>
      </c>
      <c r="C931" s="86" t="s">
        <v>1860</v>
      </c>
      <c r="D931" s="108">
        <v>0</v>
      </c>
      <c r="E931" s="108">
        <v>0</v>
      </c>
      <c r="F931" s="87" t="str">
        <f t="shared" si="17"/>
        <v>-</v>
      </c>
    </row>
    <row r="932" spans="1:6" s="21" customFormat="1" ht="12.75" customHeight="1" x14ac:dyDescent="0.2">
      <c r="A932" s="84" t="s">
        <v>1862</v>
      </c>
      <c r="B932" s="85" t="s">
        <v>1863</v>
      </c>
      <c r="C932" s="86" t="s">
        <v>1862</v>
      </c>
      <c r="D932" s="108">
        <v>0</v>
      </c>
      <c r="E932" s="108">
        <v>0</v>
      </c>
      <c r="F932" s="87" t="str">
        <f t="shared" si="17"/>
        <v>-</v>
      </c>
    </row>
    <row r="933" spans="1:6" s="21" customFormat="1" ht="12.75" customHeight="1" x14ac:dyDescent="0.2">
      <c r="A933" s="84" t="s">
        <v>1864</v>
      </c>
      <c r="B933" s="85" t="s">
        <v>1865</v>
      </c>
      <c r="C933" s="86" t="s">
        <v>1864</v>
      </c>
      <c r="D933" s="108">
        <v>0</v>
      </c>
      <c r="E933" s="108">
        <v>0</v>
      </c>
      <c r="F933" s="87" t="str">
        <f t="shared" si="17"/>
        <v>-</v>
      </c>
    </row>
    <row r="934" spans="1:6" s="21" customFormat="1" ht="12.75" customHeight="1" x14ac:dyDescent="0.2">
      <c r="A934" s="84" t="s">
        <v>1866</v>
      </c>
      <c r="B934" s="85" t="s">
        <v>1867</v>
      </c>
      <c r="C934" s="86" t="s">
        <v>1866</v>
      </c>
      <c r="D934" s="108">
        <v>0</v>
      </c>
      <c r="E934" s="108">
        <v>0</v>
      </c>
      <c r="F934" s="87" t="str">
        <f t="shared" si="17"/>
        <v>-</v>
      </c>
    </row>
    <row r="935" spans="1:6" s="21" customFormat="1" ht="12.75" customHeight="1" x14ac:dyDescent="0.2">
      <c r="A935" s="84" t="s">
        <v>1868</v>
      </c>
      <c r="B935" s="85" t="s">
        <v>1869</v>
      </c>
      <c r="C935" s="86" t="s">
        <v>1868</v>
      </c>
      <c r="D935" s="108">
        <v>0</v>
      </c>
      <c r="E935" s="108">
        <v>0</v>
      </c>
      <c r="F935" s="87" t="str">
        <f t="shared" si="17"/>
        <v>-</v>
      </c>
    </row>
    <row r="936" spans="1:6" s="21" customFormat="1" ht="12.75" customHeight="1" x14ac:dyDescent="0.2">
      <c r="A936" s="84" t="s">
        <v>1870</v>
      </c>
      <c r="B936" s="85" t="s">
        <v>1871</v>
      </c>
      <c r="C936" s="86" t="s">
        <v>1870</v>
      </c>
      <c r="D936" s="108">
        <v>0</v>
      </c>
      <c r="E936" s="108">
        <v>0</v>
      </c>
      <c r="F936" s="87" t="str">
        <f t="shared" si="17"/>
        <v>-</v>
      </c>
    </row>
    <row r="937" spans="1:6" s="21" customFormat="1" ht="24" customHeight="1" x14ac:dyDescent="0.2">
      <c r="A937" s="110" t="s">
        <v>1872</v>
      </c>
      <c r="B937" s="114" t="s">
        <v>1873</v>
      </c>
      <c r="C937" s="111" t="s">
        <v>1872</v>
      </c>
      <c r="D937" s="112">
        <v>0</v>
      </c>
      <c r="E937" s="112">
        <v>0</v>
      </c>
      <c r="F937" s="113" t="str">
        <f t="shared" si="17"/>
        <v>-</v>
      </c>
    </row>
    <row r="938" spans="1:6" s="21" customFormat="1" ht="24" customHeight="1" x14ac:dyDescent="0.2">
      <c r="A938" s="110" t="s">
        <v>1874</v>
      </c>
      <c r="B938" s="114" t="s">
        <v>1875</v>
      </c>
      <c r="C938" s="111" t="s">
        <v>1874</v>
      </c>
      <c r="D938" s="112">
        <v>0</v>
      </c>
      <c r="E938" s="112">
        <v>0</v>
      </c>
      <c r="F938" s="113" t="str">
        <f t="shared" si="17"/>
        <v>-</v>
      </c>
    </row>
    <row r="939" spans="1:6" s="21" customFormat="1" ht="12" customHeight="1" x14ac:dyDescent="0.2">
      <c r="A939" s="110" t="s">
        <v>1876</v>
      </c>
      <c r="B939" s="107" t="s">
        <v>1877</v>
      </c>
      <c r="C939" s="111" t="s">
        <v>1876</v>
      </c>
      <c r="D939" s="112">
        <v>0</v>
      </c>
      <c r="E939" s="112">
        <v>0</v>
      </c>
      <c r="F939" s="113" t="str">
        <f t="shared" si="17"/>
        <v>-</v>
      </c>
    </row>
    <row r="940" spans="1:6" s="21" customFormat="1" ht="12" customHeight="1" x14ac:dyDescent="0.2">
      <c r="A940" s="110" t="s">
        <v>1878</v>
      </c>
      <c r="B940" s="107" t="s">
        <v>1879</v>
      </c>
      <c r="C940" s="111" t="s">
        <v>1878</v>
      </c>
      <c r="D940" s="112">
        <v>0</v>
      </c>
      <c r="E940" s="112">
        <v>0</v>
      </c>
      <c r="F940" s="113" t="str">
        <f t="shared" si="17"/>
        <v>-</v>
      </c>
    </row>
    <row r="941" spans="1:6" s="21" customFormat="1" ht="12.75" customHeight="1" x14ac:dyDescent="0.2">
      <c r="A941" s="110" t="s">
        <v>1880</v>
      </c>
      <c r="B941" s="107" t="s">
        <v>1881</v>
      </c>
      <c r="C941" s="111" t="s">
        <v>1880</v>
      </c>
      <c r="D941" s="112">
        <v>0</v>
      </c>
      <c r="E941" s="112">
        <v>0</v>
      </c>
      <c r="F941" s="113" t="str">
        <f t="shared" si="17"/>
        <v>-</v>
      </c>
    </row>
    <row r="942" spans="1:6" s="21" customFormat="1" ht="24" customHeight="1" x14ac:dyDescent="0.2">
      <c r="A942" s="110" t="s">
        <v>1882</v>
      </c>
      <c r="B942" s="114" t="s">
        <v>1883</v>
      </c>
      <c r="C942" s="111" t="s">
        <v>1882</v>
      </c>
      <c r="D942" s="112">
        <v>0</v>
      </c>
      <c r="E942" s="112">
        <v>0</v>
      </c>
      <c r="F942" s="113" t="str">
        <f t="shared" si="17"/>
        <v>-</v>
      </c>
    </row>
    <row r="943" spans="1:6" s="21" customFormat="1" ht="12.75" customHeight="1" x14ac:dyDescent="0.2">
      <c r="A943" s="84" t="s">
        <v>1884</v>
      </c>
      <c r="B943" s="107" t="s">
        <v>1885</v>
      </c>
      <c r="C943" s="86" t="s">
        <v>1884</v>
      </c>
      <c r="D943" s="108">
        <v>0</v>
      </c>
      <c r="E943" s="108">
        <v>0</v>
      </c>
      <c r="F943" s="87" t="str">
        <f t="shared" si="17"/>
        <v>-</v>
      </c>
    </row>
    <row r="944" spans="1:6" s="21" customFormat="1" ht="12.75" customHeight="1" x14ac:dyDescent="0.2">
      <c r="A944" s="84" t="s">
        <v>1886</v>
      </c>
      <c r="B944" s="85" t="s">
        <v>1887</v>
      </c>
      <c r="C944" s="86" t="s">
        <v>1886</v>
      </c>
      <c r="D944" s="108">
        <v>0</v>
      </c>
      <c r="E944" s="108">
        <v>0</v>
      </c>
      <c r="F944" s="87" t="str">
        <f t="shared" si="17"/>
        <v>-</v>
      </c>
    </row>
    <row r="945" spans="1:6" s="21" customFormat="1" ht="24" customHeight="1" x14ac:dyDescent="0.2">
      <c r="A945" s="84" t="s">
        <v>1888</v>
      </c>
      <c r="B945" s="85" t="s">
        <v>1889</v>
      </c>
      <c r="C945" s="86" t="s">
        <v>1888</v>
      </c>
      <c r="D945" s="108">
        <v>0</v>
      </c>
      <c r="E945" s="108">
        <v>0</v>
      </c>
      <c r="F945" s="87" t="str">
        <f t="shared" si="17"/>
        <v>-</v>
      </c>
    </row>
    <row r="946" spans="1:6" s="21" customFormat="1" ht="12.75" customHeight="1" x14ac:dyDescent="0.2">
      <c r="A946" s="84" t="s">
        <v>1890</v>
      </c>
      <c r="B946" s="85" t="s">
        <v>1891</v>
      </c>
      <c r="C946" s="86" t="s">
        <v>1890</v>
      </c>
      <c r="D946" s="108">
        <v>0</v>
      </c>
      <c r="E946" s="108">
        <v>0</v>
      </c>
      <c r="F946" s="87" t="str">
        <f t="shared" si="17"/>
        <v>-</v>
      </c>
    </row>
    <row r="947" spans="1:6" s="21" customFormat="1" ht="12.75" customHeight="1" x14ac:dyDescent="0.2">
      <c r="A947" s="84" t="s">
        <v>1892</v>
      </c>
      <c r="B947" s="85" t="s">
        <v>1893</v>
      </c>
      <c r="C947" s="86" t="s">
        <v>1892</v>
      </c>
      <c r="D947" s="108">
        <v>0</v>
      </c>
      <c r="E947" s="108">
        <v>0</v>
      </c>
      <c r="F947" s="87" t="str">
        <f t="shared" si="17"/>
        <v>-</v>
      </c>
    </row>
    <row r="948" spans="1:6" s="21" customFormat="1" ht="24" customHeight="1" x14ac:dyDescent="0.2">
      <c r="A948" s="84" t="s">
        <v>1894</v>
      </c>
      <c r="B948" s="85" t="s">
        <v>1895</v>
      </c>
      <c r="C948" s="86" t="s">
        <v>1894</v>
      </c>
      <c r="D948" s="108">
        <v>0</v>
      </c>
      <c r="E948" s="108">
        <v>0</v>
      </c>
      <c r="F948" s="87" t="str">
        <f t="shared" si="17"/>
        <v>-</v>
      </c>
    </row>
    <row r="949" spans="1:6" s="21" customFormat="1" ht="24" customHeight="1" x14ac:dyDescent="0.2">
      <c r="A949" s="84" t="s">
        <v>1896</v>
      </c>
      <c r="B949" s="85" t="s">
        <v>1897</v>
      </c>
      <c r="C949" s="86" t="s">
        <v>1896</v>
      </c>
      <c r="D949" s="108">
        <v>0</v>
      </c>
      <c r="E949" s="108">
        <v>0</v>
      </c>
      <c r="F949" s="87" t="str">
        <f t="shared" si="17"/>
        <v>-</v>
      </c>
    </row>
    <row r="950" spans="1:6" s="21" customFormat="1" ht="24" customHeight="1" x14ac:dyDescent="0.2">
      <c r="A950" s="84" t="s">
        <v>1898</v>
      </c>
      <c r="B950" s="109" t="s">
        <v>1899</v>
      </c>
      <c r="C950" s="86" t="s">
        <v>1898</v>
      </c>
      <c r="D950" s="108">
        <v>0</v>
      </c>
      <c r="E950" s="108">
        <v>0</v>
      </c>
      <c r="F950" s="87" t="str">
        <f t="shared" si="17"/>
        <v>-</v>
      </c>
    </row>
    <row r="951" spans="1:6" s="21" customFormat="1" ht="24" customHeight="1" x14ac:dyDescent="0.2">
      <c r="A951" s="84" t="s">
        <v>1900</v>
      </c>
      <c r="B951" s="85" t="s">
        <v>1901</v>
      </c>
      <c r="C951" s="86" t="s">
        <v>1900</v>
      </c>
      <c r="D951" s="108">
        <v>0</v>
      </c>
      <c r="E951" s="108">
        <v>0</v>
      </c>
      <c r="F951" s="87" t="str">
        <f t="shared" si="17"/>
        <v>-</v>
      </c>
    </row>
    <row r="952" spans="1:6" s="21" customFormat="1" ht="24" customHeight="1" x14ac:dyDescent="0.2">
      <c r="A952" s="84" t="s">
        <v>1902</v>
      </c>
      <c r="B952" s="85" t="s">
        <v>1903</v>
      </c>
      <c r="C952" s="86" t="s">
        <v>1902</v>
      </c>
      <c r="D952" s="108">
        <v>0</v>
      </c>
      <c r="E952" s="108">
        <v>0</v>
      </c>
      <c r="F952" s="87" t="str">
        <f t="shared" si="17"/>
        <v>-</v>
      </c>
    </row>
    <row r="953" spans="1:6" s="21" customFormat="1" ht="12.75" customHeight="1" x14ac:dyDescent="0.2">
      <c r="A953" s="84" t="s">
        <v>1904</v>
      </c>
      <c r="B953" s="85" t="s">
        <v>1905</v>
      </c>
      <c r="C953" s="86" t="s">
        <v>1904</v>
      </c>
      <c r="D953" s="108">
        <v>0</v>
      </c>
      <c r="E953" s="108">
        <v>0</v>
      </c>
      <c r="F953" s="87" t="str">
        <f t="shared" si="17"/>
        <v>-</v>
      </c>
    </row>
    <row r="954" spans="1:6" s="21" customFormat="1" ht="12.75" customHeight="1" x14ac:dyDescent="0.2">
      <c r="A954" s="84" t="s">
        <v>1906</v>
      </c>
      <c r="B954" s="85" t="s">
        <v>1907</v>
      </c>
      <c r="C954" s="86" t="s">
        <v>1906</v>
      </c>
      <c r="D954" s="108">
        <v>0</v>
      </c>
      <c r="E954" s="108">
        <v>0</v>
      </c>
      <c r="F954" s="87" t="str">
        <f t="shared" si="17"/>
        <v>-</v>
      </c>
    </row>
    <row r="955" spans="1:6" s="21" customFormat="1" ht="12.75" customHeight="1" x14ac:dyDescent="0.2">
      <c r="A955" s="84" t="s">
        <v>1908</v>
      </c>
      <c r="B955" s="85" t="s">
        <v>1909</v>
      </c>
      <c r="C955" s="86" t="s">
        <v>1908</v>
      </c>
      <c r="D955" s="108">
        <v>0</v>
      </c>
      <c r="E955" s="108">
        <v>0</v>
      </c>
      <c r="F955" s="87" t="str">
        <f t="shared" si="17"/>
        <v>-</v>
      </c>
    </row>
    <row r="956" spans="1:6" s="21" customFormat="1" ht="12.75" customHeight="1" x14ac:dyDescent="0.2">
      <c r="A956" s="84" t="s">
        <v>1910</v>
      </c>
      <c r="B956" s="85" t="s">
        <v>1911</v>
      </c>
      <c r="C956" s="86" t="s">
        <v>1910</v>
      </c>
      <c r="D956" s="108">
        <v>0</v>
      </c>
      <c r="E956" s="108">
        <v>0</v>
      </c>
      <c r="F956" s="87" t="str">
        <f t="shared" si="17"/>
        <v>-</v>
      </c>
    </row>
    <row r="957" spans="1:6" s="21" customFormat="1" ht="12.75" customHeight="1" x14ac:dyDescent="0.2">
      <c r="A957" s="84" t="s">
        <v>1912</v>
      </c>
      <c r="B957" s="85" t="s">
        <v>1913</v>
      </c>
      <c r="C957" s="86" t="s">
        <v>1912</v>
      </c>
      <c r="D957" s="108">
        <v>0</v>
      </c>
      <c r="E957" s="108">
        <v>0</v>
      </c>
      <c r="F957" s="87" t="str">
        <f t="shared" si="17"/>
        <v>-</v>
      </c>
    </row>
    <row r="958" spans="1:6" s="21" customFormat="1" ht="12.75" customHeight="1" x14ac:dyDescent="0.2">
      <c r="A958" s="84" t="s">
        <v>1914</v>
      </c>
      <c r="B958" s="85" t="s">
        <v>1915</v>
      </c>
      <c r="C958" s="86" t="s">
        <v>1914</v>
      </c>
      <c r="D958" s="108">
        <v>0</v>
      </c>
      <c r="E958" s="108">
        <v>0</v>
      </c>
      <c r="F958" s="87" t="str">
        <f t="shared" si="17"/>
        <v>-</v>
      </c>
    </row>
    <row r="959" spans="1:6" s="21" customFormat="1" ht="12.75" customHeight="1" x14ac:dyDescent="0.2">
      <c r="A959" s="84" t="s">
        <v>1916</v>
      </c>
      <c r="B959" s="85" t="s">
        <v>1917</v>
      </c>
      <c r="C959" s="86" t="s">
        <v>1916</v>
      </c>
      <c r="D959" s="108">
        <v>0</v>
      </c>
      <c r="E959" s="108">
        <v>0</v>
      </c>
      <c r="F959" s="87" t="str">
        <f t="shared" si="17"/>
        <v>-</v>
      </c>
    </row>
    <row r="960" spans="1:6" s="21" customFormat="1" ht="12.75" customHeight="1" x14ac:dyDescent="0.2">
      <c r="A960" s="84" t="s">
        <v>1918</v>
      </c>
      <c r="B960" s="85" t="s">
        <v>1919</v>
      </c>
      <c r="C960" s="86" t="s">
        <v>1918</v>
      </c>
      <c r="D960" s="108">
        <v>0</v>
      </c>
      <c r="E960" s="108">
        <v>0</v>
      </c>
      <c r="F960" s="87" t="str">
        <f t="shared" si="17"/>
        <v>-</v>
      </c>
    </row>
    <row r="961" spans="1:6" s="21" customFormat="1" ht="12.75" customHeight="1" x14ac:dyDescent="0.2">
      <c r="A961" s="84" t="s">
        <v>1920</v>
      </c>
      <c r="B961" s="85" t="s">
        <v>1921</v>
      </c>
      <c r="C961" s="86" t="s">
        <v>1920</v>
      </c>
      <c r="D961" s="108">
        <v>0</v>
      </c>
      <c r="E961" s="108">
        <v>0</v>
      </c>
      <c r="F961" s="87" t="str">
        <f t="shared" si="17"/>
        <v>-</v>
      </c>
    </row>
    <row r="962" spans="1:6" s="21" customFormat="1" ht="12.75" customHeight="1" x14ac:dyDescent="0.2">
      <c r="A962" s="84" t="s">
        <v>1922</v>
      </c>
      <c r="B962" s="85" t="s">
        <v>1923</v>
      </c>
      <c r="C962" s="86" t="s">
        <v>1922</v>
      </c>
      <c r="D962" s="108">
        <v>0</v>
      </c>
      <c r="E962" s="108">
        <v>0</v>
      </c>
      <c r="F962" s="87" t="str">
        <f t="shared" si="17"/>
        <v>-</v>
      </c>
    </row>
    <row r="963" spans="1:6" s="21" customFormat="1" ht="12.75" customHeight="1" x14ac:dyDescent="0.2">
      <c r="A963" s="84" t="s">
        <v>1924</v>
      </c>
      <c r="B963" s="85" t="s">
        <v>1925</v>
      </c>
      <c r="C963" s="86" t="s">
        <v>1924</v>
      </c>
      <c r="D963" s="108">
        <v>0</v>
      </c>
      <c r="E963" s="108">
        <v>0</v>
      </c>
      <c r="F963" s="87" t="str">
        <f t="shared" si="17"/>
        <v>-</v>
      </c>
    </row>
    <row r="964" spans="1:6" s="21" customFormat="1" ht="12.75" customHeight="1" x14ac:dyDescent="0.2">
      <c r="A964" s="84" t="s">
        <v>1926</v>
      </c>
      <c r="B964" s="85" t="s">
        <v>1927</v>
      </c>
      <c r="C964" s="86" t="s">
        <v>1926</v>
      </c>
      <c r="D964" s="108">
        <v>0</v>
      </c>
      <c r="E964" s="108">
        <v>0</v>
      </c>
      <c r="F964" s="87" t="str">
        <f t="shared" si="17"/>
        <v>-</v>
      </c>
    </row>
    <row r="965" spans="1:6" s="21" customFormat="1" ht="24" customHeight="1" x14ac:dyDescent="0.2">
      <c r="A965" s="84" t="s">
        <v>1928</v>
      </c>
      <c r="B965" s="107" t="s">
        <v>1929</v>
      </c>
      <c r="C965" s="86" t="s">
        <v>1928</v>
      </c>
      <c r="D965" s="108">
        <v>0</v>
      </c>
      <c r="E965" s="108">
        <v>0</v>
      </c>
      <c r="F965" s="87" t="str">
        <f t="shared" si="17"/>
        <v>-</v>
      </c>
    </row>
    <row r="966" spans="1:6" s="21" customFormat="1" ht="24" customHeight="1" x14ac:dyDescent="0.2">
      <c r="A966" s="110" t="s">
        <v>1930</v>
      </c>
      <c r="B966" s="107" t="s">
        <v>1931</v>
      </c>
      <c r="C966" s="111" t="s">
        <v>1930</v>
      </c>
      <c r="D966" s="112">
        <v>0</v>
      </c>
      <c r="E966" s="112">
        <v>0</v>
      </c>
      <c r="F966" s="113" t="str">
        <f t="shared" si="17"/>
        <v>-</v>
      </c>
    </row>
    <row r="967" spans="1:6" s="21" customFormat="1" ht="12" customHeight="1" x14ac:dyDescent="0.2">
      <c r="A967" s="110" t="s">
        <v>1932</v>
      </c>
      <c r="B967" s="107" t="s">
        <v>1933</v>
      </c>
      <c r="C967" s="111" t="s">
        <v>1932</v>
      </c>
      <c r="D967" s="112">
        <v>0</v>
      </c>
      <c r="E967" s="112">
        <v>0</v>
      </c>
      <c r="F967" s="113" t="str">
        <f t="shared" si="17"/>
        <v>-</v>
      </c>
    </row>
    <row r="968" spans="1:6" s="21" customFormat="1" ht="12" customHeight="1" x14ac:dyDescent="0.2">
      <c r="A968" s="110" t="s">
        <v>1934</v>
      </c>
      <c r="B968" s="107" t="s">
        <v>1935</v>
      </c>
      <c r="C968" s="111" t="s">
        <v>1934</v>
      </c>
      <c r="D968" s="112">
        <v>0</v>
      </c>
      <c r="E968" s="112">
        <v>0</v>
      </c>
      <c r="F968" s="113" t="str">
        <f t="shared" si="17"/>
        <v>-</v>
      </c>
    </row>
    <row r="969" spans="1:6" s="21" customFormat="1" ht="24" customHeight="1" x14ac:dyDescent="0.2">
      <c r="A969" s="110" t="s">
        <v>1936</v>
      </c>
      <c r="B969" s="107" t="s">
        <v>1937</v>
      </c>
      <c r="C969" s="111" t="s">
        <v>1936</v>
      </c>
      <c r="D969" s="112">
        <v>0</v>
      </c>
      <c r="E969" s="112">
        <v>0</v>
      </c>
      <c r="F969" s="113" t="str">
        <f t="shared" si="17"/>
        <v>-</v>
      </c>
    </row>
    <row r="970" spans="1:6" s="21" customFormat="1" ht="24" customHeight="1" x14ac:dyDescent="0.2">
      <c r="A970" s="84" t="s">
        <v>1938</v>
      </c>
      <c r="B970" s="107" t="s">
        <v>1939</v>
      </c>
      <c r="C970" s="86" t="s">
        <v>1938</v>
      </c>
      <c r="D970" s="108">
        <v>0</v>
      </c>
      <c r="E970" s="108">
        <v>0</v>
      </c>
      <c r="F970" s="87" t="str">
        <f t="shared" si="17"/>
        <v>-</v>
      </c>
    </row>
    <row r="971" spans="1:6" s="21" customFormat="1" ht="12.75" customHeight="1" x14ac:dyDescent="0.2">
      <c r="A971" s="84" t="s">
        <v>1940</v>
      </c>
      <c r="B971" s="107" t="s">
        <v>1941</v>
      </c>
      <c r="C971" s="86" t="s">
        <v>1940</v>
      </c>
      <c r="D971" s="108">
        <v>0</v>
      </c>
      <c r="E971" s="108">
        <v>0</v>
      </c>
      <c r="F971" s="87" t="str">
        <f t="shared" si="17"/>
        <v>-</v>
      </c>
    </row>
    <row r="972" spans="1:6" s="21" customFormat="1" ht="24" customHeight="1" x14ac:dyDescent="0.2">
      <c r="A972" s="84" t="s">
        <v>1942</v>
      </c>
      <c r="B972" s="107" t="s">
        <v>1943</v>
      </c>
      <c r="C972" s="86" t="s">
        <v>1942</v>
      </c>
      <c r="D972" s="108">
        <v>0</v>
      </c>
      <c r="E972" s="108">
        <v>0</v>
      </c>
      <c r="F972" s="87" t="str">
        <f t="shared" si="17"/>
        <v>-</v>
      </c>
    </row>
    <row r="973" spans="1:6" s="21" customFormat="1" ht="24" customHeight="1" x14ac:dyDescent="0.2">
      <c r="A973" s="84" t="s">
        <v>1944</v>
      </c>
      <c r="B973" s="114" t="s">
        <v>1945</v>
      </c>
      <c r="C973" s="86" t="s">
        <v>1944</v>
      </c>
      <c r="D973" s="108">
        <v>0</v>
      </c>
      <c r="E973" s="108">
        <v>0</v>
      </c>
      <c r="F973" s="87" t="str">
        <f t="shared" ref="F973:F1009" si="18">IF(D973&lt;&gt;0,IF(E973/D973&gt;=100,"&gt;&gt;100",E973/D973*100),"-")</f>
        <v>-</v>
      </c>
    </row>
    <row r="974" spans="1:6" s="21" customFormat="1" ht="24" customHeight="1" x14ac:dyDescent="0.2">
      <c r="A974" s="110" t="s">
        <v>1946</v>
      </c>
      <c r="B974" s="114" t="s">
        <v>1947</v>
      </c>
      <c r="C974" s="111" t="s">
        <v>1946</v>
      </c>
      <c r="D974" s="112">
        <v>0</v>
      </c>
      <c r="E974" s="112">
        <v>0</v>
      </c>
      <c r="F974" s="113" t="str">
        <f t="shared" si="18"/>
        <v>-</v>
      </c>
    </row>
    <row r="975" spans="1:6" s="21" customFormat="1" ht="24" customHeight="1" x14ac:dyDescent="0.2">
      <c r="A975" s="110" t="s">
        <v>1948</v>
      </c>
      <c r="B975" s="107" t="s">
        <v>1949</v>
      </c>
      <c r="C975" s="111" t="s">
        <v>1948</v>
      </c>
      <c r="D975" s="112">
        <v>0</v>
      </c>
      <c r="E975" s="112">
        <v>0</v>
      </c>
      <c r="F975" s="113" t="str">
        <f t="shared" si="18"/>
        <v>-</v>
      </c>
    </row>
    <row r="976" spans="1:6" s="21" customFormat="1" ht="24" customHeight="1" x14ac:dyDescent="0.2">
      <c r="A976" s="110" t="s">
        <v>1950</v>
      </c>
      <c r="B976" s="114" t="s">
        <v>1951</v>
      </c>
      <c r="C976" s="111" t="s">
        <v>1950</v>
      </c>
      <c r="D976" s="112">
        <v>0</v>
      </c>
      <c r="E976" s="112">
        <v>0</v>
      </c>
      <c r="F976" s="113" t="str">
        <f t="shared" si="18"/>
        <v>-</v>
      </c>
    </row>
    <row r="977" spans="1:6" s="21" customFormat="1" ht="24" customHeight="1" x14ac:dyDescent="0.2">
      <c r="A977" s="110" t="s">
        <v>1952</v>
      </c>
      <c r="B977" s="107" t="s">
        <v>1953</v>
      </c>
      <c r="C977" s="111" t="s">
        <v>1952</v>
      </c>
      <c r="D977" s="112">
        <v>0</v>
      </c>
      <c r="E977" s="112">
        <v>0</v>
      </c>
      <c r="F977" s="113" t="str">
        <f t="shared" si="18"/>
        <v>-</v>
      </c>
    </row>
    <row r="978" spans="1:6" s="21" customFormat="1" ht="24" customHeight="1" x14ac:dyDescent="0.2">
      <c r="A978" s="110" t="s">
        <v>1954</v>
      </c>
      <c r="B978" s="107" t="s">
        <v>1955</v>
      </c>
      <c r="C978" s="111" t="s">
        <v>1954</v>
      </c>
      <c r="D978" s="112">
        <v>0</v>
      </c>
      <c r="E978" s="112">
        <v>0</v>
      </c>
      <c r="F978" s="113" t="str">
        <f t="shared" si="18"/>
        <v>-</v>
      </c>
    </row>
    <row r="979" spans="1:6" s="21" customFormat="1" ht="24" customHeight="1" x14ac:dyDescent="0.2">
      <c r="A979" s="110" t="s">
        <v>1956</v>
      </c>
      <c r="B979" s="114" t="s">
        <v>1957</v>
      </c>
      <c r="C979" s="111" t="s">
        <v>1956</v>
      </c>
      <c r="D979" s="112">
        <v>0</v>
      </c>
      <c r="E979" s="112">
        <v>0</v>
      </c>
      <c r="F979" s="113" t="str">
        <f t="shared" si="18"/>
        <v>-</v>
      </c>
    </row>
    <row r="980" spans="1:6" s="21" customFormat="1" ht="24" customHeight="1" x14ac:dyDescent="0.2">
      <c r="A980" s="110" t="s">
        <v>1958</v>
      </c>
      <c r="B980" s="107" t="s">
        <v>1959</v>
      </c>
      <c r="C980" s="111" t="s">
        <v>1958</v>
      </c>
      <c r="D980" s="112">
        <v>0</v>
      </c>
      <c r="E980" s="112">
        <v>0</v>
      </c>
      <c r="F980" s="113" t="str">
        <f t="shared" si="18"/>
        <v>-</v>
      </c>
    </row>
    <row r="981" spans="1:6" s="21" customFormat="1" ht="24" customHeight="1" x14ac:dyDescent="0.2">
      <c r="A981" s="110" t="s">
        <v>1960</v>
      </c>
      <c r="B981" s="107" t="s">
        <v>1961</v>
      </c>
      <c r="C981" s="111" t="s">
        <v>1960</v>
      </c>
      <c r="D981" s="112">
        <v>0</v>
      </c>
      <c r="E981" s="112">
        <v>0</v>
      </c>
      <c r="F981" s="113" t="str">
        <f t="shared" si="18"/>
        <v>-</v>
      </c>
    </row>
    <row r="982" spans="1:6" s="21" customFormat="1" ht="24" customHeight="1" x14ac:dyDescent="0.2">
      <c r="A982" s="110" t="s">
        <v>1962</v>
      </c>
      <c r="B982" s="107" t="s">
        <v>1963</v>
      </c>
      <c r="C982" s="111" t="s">
        <v>1962</v>
      </c>
      <c r="D982" s="112">
        <v>0</v>
      </c>
      <c r="E982" s="112">
        <v>0</v>
      </c>
      <c r="F982" s="113" t="str">
        <f t="shared" si="18"/>
        <v>-</v>
      </c>
    </row>
    <row r="983" spans="1:6" s="21" customFormat="1" ht="24" customHeight="1" x14ac:dyDescent="0.2">
      <c r="A983" s="110" t="s">
        <v>1964</v>
      </c>
      <c r="B983" s="107" t="s">
        <v>1965</v>
      </c>
      <c r="C983" s="111" t="s">
        <v>1964</v>
      </c>
      <c r="D983" s="112">
        <v>0</v>
      </c>
      <c r="E983" s="112">
        <v>0</v>
      </c>
      <c r="F983" s="113" t="str">
        <f t="shared" si="18"/>
        <v>-</v>
      </c>
    </row>
    <row r="984" spans="1:6" s="21" customFormat="1" ht="24" customHeight="1" x14ac:dyDescent="0.2">
      <c r="A984" s="110" t="s">
        <v>1966</v>
      </c>
      <c r="B984" s="107" t="s">
        <v>1967</v>
      </c>
      <c r="C984" s="111" t="s">
        <v>1966</v>
      </c>
      <c r="D984" s="112">
        <v>0</v>
      </c>
      <c r="E984" s="112">
        <v>0</v>
      </c>
      <c r="F984" s="113" t="str">
        <f t="shared" si="18"/>
        <v>-</v>
      </c>
    </row>
    <row r="985" spans="1:6" s="21" customFormat="1" ht="24" customHeight="1" x14ac:dyDescent="0.2">
      <c r="A985" s="110" t="s">
        <v>1968</v>
      </c>
      <c r="B985" s="107" t="s">
        <v>1969</v>
      </c>
      <c r="C985" s="111" t="s">
        <v>1968</v>
      </c>
      <c r="D985" s="112">
        <v>0</v>
      </c>
      <c r="E985" s="112">
        <v>0</v>
      </c>
      <c r="F985" s="113" t="str">
        <f t="shared" si="18"/>
        <v>-</v>
      </c>
    </row>
    <row r="986" spans="1:6" s="21" customFormat="1" ht="24" customHeight="1" x14ac:dyDescent="0.2">
      <c r="A986" s="110" t="s">
        <v>1970</v>
      </c>
      <c r="B986" s="107" t="s">
        <v>1971</v>
      </c>
      <c r="C986" s="111" t="s">
        <v>1970</v>
      </c>
      <c r="D986" s="112">
        <v>0</v>
      </c>
      <c r="E986" s="112">
        <v>0</v>
      </c>
      <c r="F986" s="113" t="str">
        <f t="shared" si="18"/>
        <v>-</v>
      </c>
    </row>
    <row r="987" spans="1:6" s="21" customFormat="1" ht="24" customHeight="1" x14ac:dyDescent="0.2">
      <c r="A987" s="110" t="s">
        <v>1972</v>
      </c>
      <c r="B987" s="107" t="s">
        <v>1973</v>
      </c>
      <c r="C987" s="111" t="s">
        <v>1972</v>
      </c>
      <c r="D987" s="112">
        <v>0</v>
      </c>
      <c r="E987" s="112">
        <v>0</v>
      </c>
      <c r="F987" s="113" t="str">
        <f t="shared" si="18"/>
        <v>-</v>
      </c>
    </row>
    <row r="988" spans="1:6" s="21" customFormat="1" ht="12" customHeight="1" x14ac:dyDescent="0.2">
      <c r="A988" s="110" t="s">
        <v>1974</v>
      </c>
      <c r="B988" s="107" t="s">
        <v>1975</v>
      </c>
      <c r="C988" s="111" t="s">
        <v>1974</v>
      </c>
      <c r="D988" s="112">
        <v>0</v>
      </c>
      <c r="E988" s="112">
        <v>0</v>
      </c>
      <c r="F988" s="113" t="str">
        <f t="shared" si="18"/>
        <v>-</v>
      </c>
    </row>
    <row r="989" spans="1:6" s="21" customFormat="1" ht="24" customHeight="1" x14ac:dyDescent="0.2">
      <c r="A989" s="110" t="s">
        <v>1976</v>
      </c>
      <c r="B989" s="114" t="s">
        <v>1977</v>
      </c>
      <c r="C989" s="111" t="s">
        <v>1976</v>
      </c>
      <c r="D989" s="112">
        <v>0</v>
      </c>
      <c r="E989" s="112">
        <v>0</v>
      </c>
      <c r="F989" s="113" t="str">
        <f t="shared" si="18"/>
        <v>-</v>
      </c>
    </row>
    <row r="990" spans="1:6" s="21" customFormat="1" ht="24" customHeight="1" x14ac:dyDescent="0.2">
      <c r="A990" s="110" t="s">
        <v>1978</v>
      </c>
      <c r="B990" s="114" t="s">
        <v>1979</v>
      </c>
      <c r="C990" s="111" t="s">
        <v>1978</v>
      </c>
      <c r="D990" s="112">
        <v>0</v>
      </c>
      <c r="E990" s="112">
        <v>0</v>
      </c>
      <c r="F990" s="113" t="str">
        <f t="shared" si="18"/>
        <v>-</v>
      </c>
    </row>
    <row r="991" spans="1:6" s="21" customFormat="1" ht="24" customHeight="1" x14ac:dyDescent="0.2">
      <c r="A991" s="110" t="s">
        <v>1980</v>
      </c>
      <c r="B991" s="114" t="s">
        <v>1981</v>
      </c>
      <c r="C991" s="111" t="s">
        <v>1980</v>
      </c>
      <c r="D991" s="112">
        <v>0</v>
      </c>
      <c r="E991" s="112">
        <v>0</v>
      </c>
      <c r="F991" s="113" t="str">
        <f t="shared" si="18"/>
        <v>-</v>
      </c>
    </row>
    <row r="992" spans="1:6" s="21" customFormat="1" ht="24" customHeight="1" x14ac:dyDescent="0.2">
      <c r="A992" s="110" t="s">
        <v>1982</v>
      </c>
      <c r="B992" s="107" t="s">
        <v>1983</v>
      </c>
      <c r="C992" s="111" t="s">
        <v>1982</v>
      </c>
      <c r="D992" s="112">
        <v>0</v>
      </c>
      <c r="E992" s="112">
        <v>0</v>
      </c>
      <c r="F992" s="113" t="str">
        <f t="shared" si="18"/>
        <v>-</v>
      </c>
    </row>
    <row r="993" spans="1:6" s="21" customFormat="1" ht="12.75" customHeight="1" x14ac:dyDescent="0.2">
      <c r="A993" s="110" t="s">
        <v>1984</v>
      </c>
      <c r="B993" s="107" t="s">
        <v>1985</v>
      </c>
      <c r="C993" s="111" t="s">
        <v>1984</v>
      </c>
      <c r="D993" s="112">
        <v>0</v>
      </c>
      <c r="E993" s="112">
        <v>0</v>
      </c>
      <c r="F993" s="113" t="str">
        <f t="shared" si="18"/>
        <v>-</v>
      </c>
    </row>
    <row r="994" spans="1:6" s="21" customFormat="1" ht="24" customHeight="1" x14ac:dyDescent="0.2">
      <c r="A994" s="110" t="s">
        <v>1986</v>
      </c>
      <c r="B994" s="107" t="s">
        <v>1987</v>
      </c>
      <c r="C994" s="111" t="s">
        <v>1986</v>
      </c>
      <c r="D994" s="112">
        <v>0</v>
      </c>
      <c r="E994" s="112">
        <v>0</v>
      </c>
      <c r="F994" s="113" t="str">
        <f t="shared" si="18"/>
        <v>-</v>
      </c>
    </row>
    <row r="995" spans="1:6" s="21" customFormat="1" ht="12.75" customHeight="1" x14ac:dyDescent="0.2">
      <c r="A995" s="110" t="s">
        <v>1988</v>
      </c>
      <c r="B995" s="107" t="s">
        <v>1989</v>
      </c>
      <c r="C995" s="111" t="s">
        <v>1988</v>
      </c>
      <c r="D995" s="112">
        <v>0</v>
      </c>
      <c r="E995" s="112">
        <v>0</v>
      </c>
      <c r="F995" s="113" t="str">
        <f t="shared" si="18"/>
        <v>-</v>
      </c>
    </row>
    <row r="996" spans="1:6" s="21" customFormat="1" ht="12.75" customHeight="1" x14ac:dyDescent="0.2">
      <c r="A996" s="110" t="s">
        <v>1990</v>
      </c>
      <c r="B996" s="107" t="s">
        <v>1991</v>
      </c>
      <c r="C996" s="111" t="s">
        <v>1990</v>
      </c>
      <c r="D996" s="112">
        <v>0</v>
      </c>
      <c r="E996" s="112">
        <v>0</v>
      </c>
      <c r="F996" s="113" t="str">
        <f t="shared" si="18"/>
        <v>-</v>
      </c>
    </row>
    <row r="997" spans="1:6" s="21" customFormat="1" ht="12.75" customHeight="1" x14ac:dyDescent="0.2">
      <c r="A997" s="110" t="s">
        <v>1992</v>
      </c>
      <c r="B997" s="107" t="s">
        <v>1993</v>
      </c>
      <c r="C997" s="111" t="s">
        <v>1992</v>
      </c>
      <c r="D997" s="112">
        <v>0</v>
      </c>
      <c r="E997" s="112">
        <v>0</v>
      </c>
      <c r="F997" s="113" t="str">
        <f t="shared" si="18"/>
        <v>-</v>
      </c>
    </row>
    <row r="998" spans="1:6" s="21" customFormat="1" ht="12.75" customHeight="1" x14ac:dyDescent="0.2">
      <c r="A998" s="110" t="s">
        <v>1994</v>
      </c>
      <c r="B998" s="107" t="s">
        <v>1995</v>
      </c>
      <c r="C998" s="111" t="s">
        <v>1994</v>
      </c>
      <c r="D998" s="112">
        <v>0</v>
      </c>
      <c r="E998" s="112">
        <v>0</v>
      </c>
      <c r="F998" s="113" t="str">
        <f t="shared" si="18"/>
        <v>-</v>
      </c>
    </row>
    <row r="999" spans="1:6" s="21" customFormat="1" ht="12.75" customHeight="1" x14ac:dyDescent="0.2">
      <c r="A999" s="110" t="s">
        <v>1996</v>
      </c>
      <c r="B999" s="107" t="s">
        <v>1997</v>
      </c>
      <c r="C999" s="111" t="s">
        <v>1996</v>
      </c>
      <c r="D999" s="112">
        <v>0</v>
      </c>
      <c r="E999" s="112">
        <v>0</v>
      </c>
      <c r="F999" s="113" t="str">
        <f t="shared" si="18"/>
        <v>-</v>
      </c>
    </row>
    <row r="1000" spans="1:6" s="21" customFormat="1" ht="12.75" customHeight="1" x14ac:dyDescent="0.2">
      <c r="A1000" s="110" t="s">
        <v>1998</v>
      </c>
      <c r="B1000" s="107" t="s">
        <v>1999</v>
      </c>
      <c r="C1000" s="111" t="s">
        <v>1998</v>
      </c>
      <c r="D1000" s="112">
        <v>0</v>
      </c>
      <c r="E1000" s="112">
        <v>0</v>
      </c>
      <c r="F1000" s="113" t="str">
        <f t="shared" si="18"/>
        <v>-</v>
      </c>
    </row>
    <row r="1001" spans="1:6" s="21" customFormat="1" ht="12.75" customHeight="1" x14ac:dyDescent="0.2">
      <c r="A1001" s="110" t="s">
        <v>2000</v>
      </c>
      <c r="B1001" s="107" t="s">
        <v>2001</v>
      </c>
      <c r="C1001" s="111" t="s">
        <v>2000</v>
      </c>
      <c r="D1001" s="112">
        <v>0</v>
      </c>
      <c r="E1001" s="112">
        <v>0</v>
      </c>
      <c r="F1001" s="113" t="str">
        <f t="shared" si="18"/>
        <v>-</v>
      </c>
    </row>
    <row r="1002" spans="1:6" s="21" customFormat="1" ht="12.75" customHeight="1" x14ac:dyDescent="0.2">
      <c r="A1002" s="110" t="s">
        <v>2002</v>
      </c>
      <c r="B1002" s="107" t="s">
        <v>2003</v>
      </c>
      <c r="C1002" s="111" t="s">
        <v>2002</v>
      </c>
      <c r="D1002" s="112">
        <v>0</v>
      </c>
      <c r="E1002" s="112">
        <v>0</v>
      </c>
      <c r="F1002" s="113" t="str">
        <f t="shared" si="18"/>
        <v>-</v>
      </c>
    </row>
    <row r="1003" spans="1:6" s="21" customFormat="1" ht="24" customHeight="1" x14ac:dyDescent="0.2">
      <c r="A1003" s="110" t="s">
        <v>2004</v>
      </c>
      <c r="B1003" s="107" t="s">
        <v>2005</v>
      </c>
      <c r="C1003" s="111" t="s">
        <v>2004</v>
      </c>
      <c r="D1003" s="112">
        <v>0</v>
      </c>
      <c r="E1003" s="112">
        <v>0</v>
      </c>
      <c r="F1003" s="113" t="str">
        <f t="shared" si="18"/>
        <v>-</v>
      </c>
    </row>
    <row r="1004" spans="1:6" s="21" customFormat="1" ht="24" customHeight="1" x14ac:dyDescent="0.2">
      <c r="A1004" s="110" t="s">
        <v>2006</v>
      </c>
      <c r="B1004" s="107" t="s">
        <v>2007</v>
      </c>
      <c r="C1004" s="111" t="s">
        <v>2006</v>
      </c>
      <c r="D1004" s="112">
        <v>0</v>
      </c>
      <c r="E1004" s="112">
        <v>0</v>
      </c>
      <c r="F1004" s="113" t="str">
        <f t="shared" si="18"/>
        <v>-</v>
      </c>
    </row>
    <row r="1005" spans="1:6" s="21" customFormat="1" ht="24" customHeight="1" x14ac:dyDescent="0.2">
      <c r="A1005" s="110" t="s">
        <v>2008</v>
      </c>
      <c r="B1005" s="107" t="s">
        <v>2009</v>
      </c>
      <c r="C1005" s="111" t="s">
        <v>2008</v>
      </c>
      <c r="D1005" s="112">
        <v>0</v>
      </c>
      <c r="E1005" s="112">
        <v>0</v>
      </c>
      <c r="F1005" s="113" t="str">
        <f t="shared" si="18"/>
        <v>-</v>
      </c>
    </row>
    <row r="1006" spans="1:6" s="21" customFormat="1" ht="24" customHeight="1" x14ac:dyDescent="0.2">
      <c r="A1006" s="110" t="s">
        <v>2010</v>
      </c>
      <c r="B1006" s="107" t="s">
        <v>2011</v>
      </c>
      <c r="C1006" s="111" t="s">
        <v>2010</v>
      </c>
      <c r="D1006" s="112">
        <v>0</v>
      </c>
      <c r="E1006" s="112">
        <v>0</v>
      </c>
      <c r="F1006" s="113" t="str">
        <f t="shared" si="18"/>
        <v>-</v>
      </c>
    </row>
    <row r="1007" spans="1:6" s="21" customFormat="1" ht="24" customHeight="1" x14ac:dyDescent="0.2">
      <c r="A1007" s="110" t="s">
        <v>2012</v>
      </c>
      <c r="B1007" s="107" t="s">
        <v>2013</v>
      </c>
      <c r="C1007" s="111" t="s">
        <v>2012</v>
      </c>
      <c r="D1007" s="112">
        <v>0</v>
      </c>
      <c r="E1007" s="112">
        <v>0</v>
      </c>
      <c r="F1007" s="113" t="str">
        <f t="shared" si="18"/>
        <v>-</v>
      </c>
    </row>
    <row r="1008" spans="1:6" s="21" customFormat="1" ht="24" customHeight="1" x14ac:dyDescent="0.2">
      <c r="A1008" s="110" t="s">
        <v>2014</v>
      </c>
      <c r="B1008" s="107" t="s">
        <v>2015</v>
      </c>
      <c r="C1008" s="111" t="s">
        <v>2014</v>
      </c>
      <c r="D1008" s="112">
        <v>0</v>
      </c>
      <c r="E1008" s="112">
        <v>0</v>
      </c>
      <c r="F1008" s="113"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3" t="str">
        <f t="shared" ref="F1012:F1019" si="19">IF(D1012&lt;&gt;0,IF(E1012/D1012&gt;=100,"&gt;&gt;100",E1012/D1012*100),"-")</f>
        <v>-</v>
      </c>
    </row>
    <row r="1013" spans="1:6" s="21" customFormat="1" ht="24" customHeight="1" x14ac:dyDescent="0.2">
      <c r="A1013" s="110" t="s">
        <v>2024</v>
      </c>
      <c r="B1013" s="107" t="s">
        <v>2025</v>
      </c>
      <c r="C1013" s="111" t="s">
        <v>2024</v>
      </c>
      <c r="D1013" s="140">
        <v>0</v>
      </c>
      <c r="E1013" s="140">
        <v>0</v>
      </c>
      <c r="F1013" s="113" t="str">
        <f t="shared" si="19"/>
        <v>-</v>
      </c>
    </row>
    <row r="1014" spans="1:6" s="21" customFormat="1" ht="24" customHeight="1" x14ac:dyDescent="0.2">
      <c r="A1014" s="110" t="s">
        <v>2026</v>
      </c>
      <c r="B1014" s="107" t="s">
        <v>2027</v>
      </c>
      <c r="C1014" s="111" t="s">
        <v>2026</v>
      </c>
      <c r="D1014" s="140">
        <v>0</v>
      </c>
      <c r="E1014" s="140">
        <v>0</v>
      </c>
      <c r="F1014" s="113" t="str">
        <f t="shared" si="19"/>
        <v>-</v>
      </c>
    </row>
    <row r="1015" spans="1:6" s="21" customFormat="1" ht="24" customHeight="1" x14ac:dyDescent="0.2">
      <c r="A1015" s="110" t="s">
        <v>2028</v>
      </c>
      <c r="B1015" s="107" t="s">
        <v>2029</v>
      </c>
      <c r="C1015" s="111" t="s">
        <v>2028</v>
      </c>
      <c r="D1015" s="140">
        <v>0</v>
      </c>
      <c r="E1015" s="140">
        <v>0</v>
      </c>
      <c r="F1015" s="113" t="str">
        <f t="shared" si="19"/>
        <v>-</v>
      </c>
    </row>
    <row r="1016" spans="1:6" s="21" customFormat="1" ht="12.75" customHeight="1" x14ac:dyDescent="0.2">
      <c r="A1016" s="110" t="s">
        <v>2030</v>
      </c>
      <c r="B1016" s="107" t="s">
        <v>2031</v>
      </c>
      <c r="C1016" s="111" t="s">
        <v>2030</v>
      </c>
      <c r="D1016" s="140">
        <v>0</v>
      </c>
      <c r="E1016" s="140">
        <v>0</v>
      </c>
      <c r="F1016" s="113" t="str">
        <f t="shared" si="19"/>
        <v>-</v>
      </c>
    </row>
    <row r="1017" spans="1:6" s="21" customFormat="1" ht="36" customHeight="1" x14ac:dyDescent="0.2">
      <c r="A1017" s="110" t="s">
        <v>2032</v>
      </c>
      <c r="B1017" s="107" t="s">
        <v>2033</v>
      </c>
      <c r="C1017" s="111" t="s">
        <v>2034</v>
      </c>
      <c r="D1017" s="140">
        <v>0</v>
      </c>
      <c r="E1017" s="140">
        <v>0</v>
      </c>
      <c r="F1017" s="113" t="str">
        <f t="shared" si="19"/>
        <v>-</v>
      </c>
    </row>
    <row r="1018" spans="1:6" s="21" customFormat="1" ht="12.75" customHeight="1" x14ac:dyDescent="0.2">
      <c r="A1018" s="110" t="s">
        <v>2035</v>
      </c>
      <c r="B1018" s="107" t="s">
        <v>2036</v>
      </c>
      <c r="C1018" s="111" t="s">
        <v>2035</v>
      </c>
      <c r="D1018" s="140">
        <v>0</v>
      </c>
      <c r="E1018" s="140">
        <v>0</v>
      </c>
      <c r="F1018" s="113"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1" zoomScaleNormal="100" workbookViewId="0">
      <selection activeCell="I175" sqref="I17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5"/>
      <c r="H2" s="155"/>
      <c r="I2" s="155"/>
      <c r="J2" s="155"/>
      <c r="K2" s="155"/>
      <c r="L2" s="155"/>
      <c r="M2" s="155"/>
      <c r="N2" s="155"/>
      <c r="O2" s="155"/>
      <c r="P2" s="155"/>
      <c r="Q2" s="155"/>
      <c r="R2" s="155"/>
      <c r="S2" s="155"/>
      <c r="T2" s="155"/>
      <c r="U2" s="155"/>
      <c r="V2" s="155"/>
      <c r="W2" s="155"/>
    </row>
    <row r="3" spans="1:24" s="195" customFormat="1" ht="48" customHeight="1" x14ac:dyDescent="0.2">
      <c r="A3" s="156" t="s">
        <v>61</v>
      </c>
      <c r="B3" s="157" t="s">
        <v>44</v>
      </c>
      <c r="C3" s="158" t="s">
        <v>45</v>
      </c>
      <c r="D3" s="159" t="s">
        <v>48</v>
      </c>
      <c r="E3" s="157" t="s">
        <v>49</v>
      </c>
      <c r="F3" s="160" t="s">
        <v>62</v>
      </c>
    </row>
    <row r="4" spans="1:24" s="150" customFormat="1" ht="12" customHeight="1" x14ac:dyDescent="0.2">
      <c r="A4" s="161">
        <v>1</v>
      </c>
      <c r="B4" s="162">
        <v>2</v>
      </c>
      <c r="C4" s="163" t="s">
        <v>63</v>
      </c>
      <c r="D4" s="163">
        <v>4</v>
      </c>
      <c r="E4" s="162">
        <v>5</v>
      </c>
      <c r="F4" s="164">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5"/>
      <c r="H5" s="165"/>
      <c r="I5" s="165"/>
      <c r="J5" s="165"/>
      <c r="K5" s="165"/>
      <c r="L5" s="165"/>
      <c r="M5" s="165"/>
      <c r="N5" s="165"/>
      <c r="O5" s="165"/>
      <c r="P5" s="165"/>
      <c r="Q5" s="165"/>
      <c r="R5" s="165"/>
      <c r="S5" s="165"/>
      <c r="T5" s="165"/>
      <c r="U5" s="165"/>
      <c r="V5" s="165"/>
      <c r="W5" s="165"/>
    </row>
    <row r="6" spans="1:24" s="21" customFormat="1" ht="12.75" customHeight="1" x14ac:dyDescent="0.2">
      <c r="A6" s="166"/>
      <c r="B6" s="167" t="s">
        <v>2040</v>
      </c>
      <c r="C6" s="168" t="s">
        <v>2041</v>
      </c>
      <c r="D6" s="169">
        <f>D7+D69</f>
        <v>152391.73000000001</v>
      </c>
      <c r="E6" s="169">
        <f>E7+E69</f>
        <v>156045.26</v>
      </c>
      <c r="F6" s="170">
        <f t="shared" ref="F6:F37" si="0">IF(D6&gt;0,IF(E6/D6&gt;=100,"&gt;&gt;100",E6/D6*100),"-")</f>
        <v>102.39745949468517</v>
      </c>
      <c r="G6" s="155"/>
      <c r="H6" s="155"/>
      <c r="I6" s="155"/>
      <c r="J6" s="155"/>
      <c r="K6" s="155"/>
      <c r="L6" s="155"/>
      <c r="M6" s="155"/>
      <c r="N6" s="155"/>
      <c r="O6" s="155"/>
      <c r="P6" s="155"/>
      <c r="Q6" s="155"/>
      <c r="R6" s="155"/>
      <c r="S6" s="155"/>
      <c r="T6" s="155"/>
      <c r="U6" s="155"/>
      <c r="V6" s="155"/>
      <c r="W6" s="155"/>
    </row>
    <row r="7" spans="1:24" s="21" customFormat="1" ht="12.75" customHeight="1" x14ac:dyDescent="0.2">
      <c r="A7" s="110" t="s">
        <v>2042</v>
      </c>
      <c r="B7" s="107" t="s">
        <v>2043</v>
      </c>
      <c r="C7" s="153" t="s">
        <v>2044</v>
      </c>
      <c r="D7" s="154">
        <f>D8+D12+D51+D52+D56+D63</f>
        <v>83483.110000000015</v>
      </c>
      <c r="E7" s="154">
        <f>E8+E12+E51+E52+E56+E63</f>
        <v>80237.60000000002</v>
      </c>
      <c r="F7" s="113">
        <f t="shared" si="0"/>
        <v>96.112375305615714</v>
      </c>
      <c r="G7" s="155"/>
      <c r="H7" s="155"/>
      <c r="I7" s="155"/>
      <c r="J7" s="155"/>
      <c r="K7" s="155"/>
      <c r="L7" s="155"/>
      <c r="M7" s="155"/>
      <c r="N7" s="155"/>
      <c r="O7" s="155"/>
      <c r="P7" s="155"/>
      <c r="Q7" s="155"/>
      <c r="R7" s="155"/>
      <c r="S7" s="155"/>
      <c r="T7" s="155"/>
      <c r="U7" s="155"/>
      <c r="V7" s="155"/>
      <c r="W7" s="155"/>
    </row>
    <row r="8" spans="1:24" s="21" customFormat="1" ht="12.75" customHeight="1" x14ac:dyDescent="0.2">
      <c r="A8" s="110" t="s">
        <v>2045</v>
      </c>
      <c r="B8" s="107" t="s">
        <v>2046</v>
      </c>
      <c r="C8" s="153" t="s">
        <v>2045</v>
      </c>
      <c r="D8" s="154">
        <f>D9+D10-D11</f>
        <v>24178.31</v>
      </c>
      <c r="E8" s="154">
        <f>E9+E10-E11</f>
        <v>23796.730000000003</v>
      </c>
      <c r="F8" s="113">
        <f t="shared" si="0"/>
        <v>98.421808637576419</v>
      </c>
      <c r="G8" s="155"/>
      <c r="H8" s="155"/>
      <c r="I8" s="155"/>
      <c r="J8" s="155"/>
      <c r="K8" s="155"/>
      <c r="L8" s="155"/>
      <c r="M8" s="155"/>
      <c r="N8" s="155"/>
      <c r="O8" s="155"/>
      <c r="P8" s="155"/>
      <c r="Q8" s="155"/>
      <c r="R8" s="155"/>
      <c r="S8" s="155"/>
      <c r="T8" s="155"/>
      <c r="U8" s="155"/>
      <c r="V8" s="155"/>
      <c r="W8" s="155"/>
    </row>
    <row r="9" spans="1:24" s="21" customFormat="1" ht="12.75" customHeight="1" x14ac:dyDescent="0.2">
      <c r="A9" s="110" t="s">
        <v>2047</v>
      </c>
      <c r="B9" s="107" t="s">
        <v>2048</v>
      </c>
      <c r="C9" s="153" t="s">
        <v>2047</v>
      </c>
      <c r="D9" s="112">
        <v>0</v>
      </c>
      <c r="E9" s="112">
        <v>0</v>
      </c>
      <c r="F9" s="113" t="str">
        <f t="shared" si="0"/>
        <v>-</v>
      </c>
      <c r="G9" s="155"/>
      <c r="H9" s="155"/>
      <c r="I9" s="155"/>
      <c r="J9" s="155"/>
      <c r="K9" s="155"/>
      <c r="L9" s="155"/>
      <c r="M9" s="155"/>
      <c r="N9" s="155"/>
      <c r="O9" s="155"/>
      <c r="P9" s="155"/>
      <c r="Q9" s="155"/>
      <c r="R9" s="155"/>
      <c r="S9" s="155"/>
      <c r="T9" s="155"/>
      <c r="U9" s="155"/>
      <c r="V9" s="155"/>
      <c r="W9" s="155"/>
    </row>
    <row r="10" spans="1:24" s="21" customFormat="1" ht="12.75" customHeight="1" x14ac:dyDescent="0.2">
      <c r="A10" s="110" t="s">
        <v>2049</v>
      </c>
      <c r="B10" s="107" t="s">
        <v>2050</v>
      </c>
      <c r="C10" s="153" t="s">
        <v>2049</v>
      </c>
      <c r="D10" s="112">
        <v>24687.08</v>
      </c>
      <c r="E10" s="112">
        <v>24687.08</v>
      </c>
      <c r="F10" s="113">
        <f t="shared" si="0"/>
        <v>100</v>
      </c>
      <c r="G10" s="155"/>
      <c r="H10" s="155"/>
      <c r="I10" s="155"/>
      <c r="J10" s="155"/>
      <c r="K10" s="155"/>
      <c r="L10" s="155"/>
      <c r="M10" s="155"/>
      <c r="N10" s="155"/>
      <c r="O10" s="155"/>
      <c r="P10" s="155"/>
      <c r="Q10" s="155"/>
      <c r="R10" s="155"/>
      <c r="S10" s="155"/>
      <c r="T10" s="155"/>
      <c r="U10" s="155"/>
      <c r="V10" s="155"/>
      <c r="W10" s="155"/>
    </row>
    <row r="11" spans="1:24" s="21" customFormat="1" ht="12.75" customHeight="1" x14ac:dyDescent="0.2">
      <c r="A11" s="110" t="s">
        <v>2051</v>
      </c>
      <c r="B11" s="107" t="s">
        <v>2052</v>
      </c>
      <c r="C11" s="153" t="s">
        <v>2051</v>
      </c>
      <c r="D11" s="112">
        <v>508.77</v>
      </c>
      <c r="E11" s="112">
        <v>890.35</v>
      </c>
      <c r="F11" s="113">
        <f t="shared" si="0"/>
        <v>175.00049138117421</v>
      </c>
      <c r="G11" s="155"/>
      <c r="H11" s="155"/>
      <c r="I11" s="155"/>
      <c r="J11" s="155"/>
      <c r="K11" s="155"/>
      <c r="L11" s="155"/>
      <c r="M11" s="155"/>
      <c r="N11" s="155"/>
      <c r="O11" s="155"/>
      <c r="P11" s="155"/>
      <c r="Q11" s="155"/>
      <c r="R11" s="155"/>
      <c r="S11" s="155"/>
      <c r="T11" s="155"/>
      <c r="U11" s="155"/>
      <c r="V11" s="155"/>
      <c r="W11" s="155"/>
    </row>
    <row r="12" spans="1:24" s="21" customFormat="1" ht="24" customHeight="1" x14ac:dyDescent="0.2">
      <c r="A12" s="110" t="s">
        <v>2053</v>
      </c>
      <c r="B12" s="107" t="s">
        <v>2054</v>
      </c>
      <c r="C12" s="153" t="s">
        <v>2053</v>
      </c>
      <c r="D12" s="154">
        <f>D13+D19+D29+D35+D41+D45</f>
        <v>59304.800000000017</v>
      </c>
      <c r="E12" s="154">
        <f>E13+E19+E29+E35+E41+E45</f>
        <v>56440.870000000017</v>
      </c>
      <c r="F12" s="113">
        <f t="shared" si="0"/>
        <v>95.17082934265018</v>
      </c>
      <c r="G12" s="155"/>
      <c r="H12" s="155"/>
      <c r="I12" s="155"/>
      <c r="J12" s="155"/>
      <c r="K12" s="155"/>
      <c r="L12" s="155"/>
      <c r="M12" s="155"/>
      <c r="N12" s="155"/>
      <c r="O12" s="155"/>
      <c r="P12" s="155"/>
      <c r="Q12" s="155"/>
      <c r="R12" s="155"/>
      <c r="S12" s="155"/>
      <c r="T12" s="155"/>
      <c r="U12" s="155"/>
      <c r="V12" s="155"/>
      <c r="W12" s="155"/>
    </row>
    <row r="13" spans="1:24" s="21" customFormat="1" ht="12.75" customHeight="1" x14ac:dyDescent="0.2">
      <c r="A13" s="171" t="s">
        <v>2055</v>
      </c>
      <c r="B13" s="107" t="s">
        <v>2056</v>
      </c>
      <c r="C13" s="153" t="s">
        <v>2055</v>
      </c>
      <c r="D13" s="154">
        <f>SUM(D14:D17)-D18</f>
        <v>40988.58</v>
      </c>
      <c r="E13" s="154">
        <f>SUM(E14:E17)-E18</f>
        <v>41547.68</v>
      </c>
      <c r="F13" s="113">
        <f t="shared" si="0"/>
        <v>101.36403847120343</v>
      </c>
      <c r="G13" s="155"/>
      <c r="H13" s="155"/>
      <c r="I13" s="155"/>
      <c r="J13" s="155"/>
      <c r="K13" s="155"/>
      <c r="L13" s="155"/>
      <c r="M13" s="155"/>
      <c r="N13" s="155"/>
      <c r="O13" s="155"/>
      <c r="P13" s="155"/>
      <c r="Q13" s="155"/>
      <c r="R13" s="155"/>
      <c r="S13" s="155"/>
      <c r="T13" s="155"/>
      <c r="U13" s="155"/>
      <c r="V13" s="155"/>
      <c r="W13" s="155"/>
    </row>
    <row r="14" spans="1:24" s="21" customFormat="1" ht="12.75" customHeight="1" x14ac:dyDescent="0.2">
      <c r="A14" s="110" t="s">
        <v>2057</v>
      </c>
      <c r="B14" s="107" t="s">
        <v>687</v>
      </c>
      <c r="C14" s="153" t="s">
        <v>2057</v>
      </c>
      <c r="D14" s="112">
        <v>0</v>
      </c>
      <c r="E14" s="112">
        <v>0</v>
      </c>
      <c r="F14" s="113" t="str">
        <f t="shared" si="0"/>
        <v>-</v>
      </c>
      <c r="G14" s="155"/>
      <c r="H14" s="155"/>
      <c r="I14" s="155"/>
      <c r="J14" s="155"/>
      <c r="K14" s="155"/>
      <c r="L14" s="155"/>
      <c r="M14" s="155"/>
      <c r="N14" s="155"/>
      <c r="O14" s="155"/>
      <c r="P14" s="155"/>
      <c r="Q14" s="155"/>
      <c r="R14" s="155"/>
      <c r="S14" s="155"/>
      <c r="T14" s="155"/>
      <c r="U14" s="155"/>
      <c r="V14" s="155"/>
      <c r="W14" s="155"/>
    </row>
    <row r="15" spans="1:24" s="21" customFormat="1" ht="12.75" customHeight="1" x14ac:dyDescent="0.2">
      <c r="A15" s="110" t="s">
        <v>2058</v>
      </c>
      <c r="B15" s="107" t="s">
        <v>689</v>
      </c>
      <c r="C15" s="153" t="s">
        <v>2058</v>
      </c>
      <c r="D15" s="112">
        <v>57532.78</v>
      </c>
      <c r="E15" s="112">
        <v>59907.78</v>
      </c>
      <c r="F15" s="113">
        <f t="shared" si="0"/>
        <v>104.12808141723727</v>
      </c>
      <c r="G15" s="155"/>
      <c r="H15" s="155"/>
      <c r="I15" s="155"/>
      <c r="J15" s="155"/>
      <c r="K15" s="155"/>
      <c r="L15" s="155"/>
      <c r="M15" s="155"/>
      <c r="N15" s="155"/>
      <c r="O15" s="155"/>
      <c r="P15" s="155"/>
      <c r="Q15" s="155"/>
      <c r="R15" s="155"/>
      <c r="S15" s="155"/>
      <c r="T15" s="155"/>
      <c r="U15" s="155"/>
      <c r="V15" s="155"/>
      <c r="W15" s="155"/>
    </row>
    <row r="16" spans="1:24" s="21" customFormat="1" ht="12.75" customHeight="1" x14ac:dyDescent="0.2">
      <c r="A16" s="110" t="s">
        <v>2059</v>
      </c>
      <c r="B16" s="107" t="s">
        <v>691</v>
      </c>
      <c r="C16" s="153" t="s">
        <v>2059</v>
      </c>
      <c r="D16" s="112">
        <v>0</v>
      </c>
      <c r="E16" s="112">
        <v>0</v>
      </c>
      <c r="F16" s="113" t="str">
        <f t="shared" si="0"/>
        <v>-</v>
      </c>
      <c r="G16" s="155"/>
      <c r="H16" s="155"/>
      <c r="I16" s="155"/>
      <c r="J16" s="155"/>
      <c r="K16" s="155"/>
      <c r="L16" s="155"/>
      <c r="M16" s="155"/>
      <c r="N16" s="155"/>
      <c r="O16" s="155"/>
      <c r="P16" s="155"/>
      <c r="Q16" s="155"/>
      <c r="R16" s="155"/>
      <c r="S16" s="155"/>
      <c r="T16" s="155"/>
      <c r="U16" s="155"/>
      <c r="V16" s="155"/>
      <c r="W16" s="155"/>
    </row>
    <row r="17" spans="1:23" s="21" customFormat="1" ht="12.75" customHeight="1" x14ac:dyDescent="0.2">
      <c r="A17" s="110" t="s">
        <v>2060</v>
      </c>
      <c r="B17" s="107" t="s">
        <v>693</v>
      </c>
      <c r="C17" s="153" t="s">
        <v>2060</v>
      </c>
      <c r="D17" s="112">
        <v>0</v>
      </c>
      <c r="E17" s="112">
        <v>0</v>
      </c>
      <c r="F17" s="113" t="str">
        <f t="shared" si="0"/>
        <v>-</v>
      </c>
      <c r="G17" s="155"/>
      <c r="H17" s="155"/>
      <c r="I17" s="155"/>
      <c r="J17" s="155"/>
      <c r="K17" s="155"/>
      <c r="L17" s="155"/>
      <c r="M17" s="155"/>
      <c r="N17" s="155"/>
      <c r="O17" s="155"/>
      <c r="P17" s="155"/>
      <c r="Q17" s="155"/>
      <c r="R17" s="155"/>
      <c r="S17" s="155"/>
      <c r="T17" s="155"/>
      <c r="U17" s="155"/>
      <c r="V17" s="155"/>
      <c r="W17" s="155"/>
    </row>
    <row r="18" spans="1:23" s="21" customFormat="1" ht="12.75" customHeight="1" x14ac:dyDescent="0.2">
      <c r="A18" s="110" t="s">
        <v>2061</v>
      </c>
      <c r="B18" s="107" t="s">
        <v>2062</v>
      </c>
      <c r="C18" s="153" t="s">
        <v>2061</v>
      </c>
      <c r="D18" s="112">
        <v>16544.2</v>
      </c>
      <c r="E18" s="112">
        <v>18360.099999999999</v>
      </c>
      <c r="F18" s="113">
        <f t="shared" si="0"/>
        <v>110.97605203031877</v>
      </c>
      <c r="G18" s="155"/>
      <c r="H18" s="155"/>
      <c r="I18" s="155"/>
      <c r="J18" s="155"/>
      <c r="K18" s="155"/>
      <c r="L18" s="155"/>
      <c r="M18" s="155"/>
      <c r="N18" s="155"/>
      <c r="O18" s="155"/>
      <c r="P18" s="155"/>
      <c r="Q18" s="155"/>
      <c r="R18" s="155"/>
      <c r="S18" s="155"/>
      <c r="T18" s="155"/>
      <c r="U18" s="155"/>
      <c r="V18" s="155"/>
      <c r="W18" s="155"/>
    </row>
    <row r="19" spans="1:23" s="21" customFormat="1" ht="12.75" customHeight="1" x14ac:dyDescent="0.2">
      <c r="A19" s="171" t="s">
        <v>2063</v>
      </c>
      <c r="B19" s="107" t="s">
        <v>2064</v>
      </c>
      <c r="C19" s="153" t="s">
        <v>2063</v>
      </c>
      <c r="D19" s="154">
        <f>SUM(D20:D27)-D28</f>
        <v>12997.460000000021</v>
      </c>
      <c r="E19" s="154">
        <f>SUM(E20:E27)-E28</f>
        <v>1049.6300000000047</v>
      </c>
      <c r="F19" s="113">
        <f t="shared" si="0"/>
        <v>8.0756547817804627</v>
      </c>
      <c r="G19" s="155"/>
      <c r="H19" s="155"/>
      <c r="I19" s="155"/>
      <c r="J19" s="155"/>
      <c r="K19" s="155"/>
      <c r="L19" s="155"/>
      <c r="M19" s="155"/>
      <c r="N19" s="155"/>
      <c r="O19" s="155"/>
      <c r="P19" s="155"/>
      <c r="Q19" s="155"/>
      <c r="R19" s="155"/>
      <c r="S19" s="155"/>
      <c r="T19" s="155"/>
      <c r="U19" s="155"/>
      <c r="V19" s="155"/>
      <c r="W19" s="155"/>
    </row>
    <row r="20" spans="1:23" s="21" customFormat="1" ht="12.75" customHeight="1" x14ac:dyDescent="0.2">
      <c r="A20" s="110" t="s">
        <v>2065</v>
      </c>
      <c r="B20" s="107" t="s">
        <v>697</v>
      </c>
      <c r="C20" s="153" t="s">
        <v>2065</v>
      </c>
      <c r="D20" s="112">
        <v>216422.44</v>
      </c>
      <c r="E20" s="112">
        <v>223257.85</v>
      </c>
      <c r="F20" s="113">
        <f t="shared" si="0"/>
        <v>103.15836472410163</v>
      </c>
      <c r="G20" s="155"/>
      <c r="H20" s="155"/>
      <c r="I20" s="155"/>
      <c r="J20" s="155"/>
      <c r="K20" s="155"/>
      <c r="L20" s="155"/>
      <c r="M20" s="155"/>
      <c r="N20" s="155"/>
      <c r="O20" s="155"/>
      <c r="P20" s="155"/>
      <c r="Q20" s="155"/>
      <c r="R20" s="155"/>
      <c r="S20" s="155"/>
      <c r="T20" s="155"/>
      <c r="U20" s="155"/>
      <c r="V20" s="155"/>
      <c r="W20" s="155"/>
    </row>
    <row r="21" spans="1:23" s="21" customFormat="1" ht="12.75" customHeight="1" x14ac:dyDescent="0.2">
      <c r="A21" s="110" t="s">
        <v>2066</v>
      </c>
      <c r="B21" s="107" t="s">
        <v>790</v>
      </c>
      <c r="C21" s="153" t="s">
        <v>2066</v>
      </c>
      <c r="D21" s="112">
        <v>10333.23</v>
      </c>
      <c r="E21" s="112">
        <v>11330.22</v>
      </c>
      <c r="F21" s="113">
        <f t="shared" si="0"/>
        <v>109.64838680644871</v>
      </c>
      <c r="G21" s="155"/>
      <c r="H21" s="155"/>
      <c r="I21" s="155"/>
      <c r="J21" s="155"/>
      <c r="K21" s="155"/>
      <c r="L21" s="155"/>
      <c r="M21" s="155"/>
      <c r="N21" s="155"/>
      <c r="O21" s="155"/>
      <c r="P21" s="155"/>
      <c r="Q21" s="155"/>
      <c r="R21" s="155"/>
      <c r="S21" s="155"/>
      <c r="T21" s="155"/>
      <c r="U21" s="155"/>
      <c r="V21" s="155"/>
      <c r="W21" s="155"/>
    </row>
    <row r="22" spans="1:23" s="21" customFormat="1" ht="12.75" customHeight="1" x14ac:dyDescent="0.2">
      <c r="A22" s="110" t="s">
        <v>2067</v>
      </c>
      <c r="B22" s="107" t="s">
        <v>701</v>
      </c>
      <c r="C22" s="153" t="s">
        <v>2067</v>
      </c>
      <c r="D22" s="112">
        <v>23383.86</v>
      </c>
      <c r="E22" s="112">
        <v>23383.86</v>
      </c>
      <c r="F22" s="113">
        <f t="shared" si="0"/>
        <v>100</v>
      </c>
      <c r="G22" s="155"/>
      <c r="H22" s="155"/>
      <c r="I22" s="155"/>
      <c r="J22" s="155"/>
      <c r="K22" s="155"/>
      <c r="L22" s="155"/>
      <c r="M22" s="155"/>
      <c r="N22" s="155"/>
      <c r="O22" s="155"/>
      <c r="P22" s="155"/>
      <c r="Q22" s="155"/>
      <c r="R22" s="155"/>
      <c r="S22" s="155"/>
      <c r="T22" s="155"/>
      <c r="U22" s="155"/>
      <c r="V22" s="155"/>
      <c r="W22" s="155"/>
    </row>
    <row r="23" spans="1:23" s="21" customFormat="1" ht="12.75" customHeight="1" x14ac:dyDescent="0.2">
      <c r="A23" s="110" t="s">
        <v>2068</v>
      </c>
      <c r="B23" s="107" t="s">
        <v>703</v>
      </c>
      <c r="C23" s="153" t="s">
        <v>2068</v>
      </c>
      <c r="D23" s="112">
        <v>4003.43</v>
      </c>
      <c r="E23" s="112">
        <v>4003.43</v>
      </c>
      <c r="F23" s="113">
        <f t="shared" si="0"/>
        <v>100</v>
      </c>
      <c r="G23" s="155"/>
      <c r="H23" s="155"/>
      <c r="I23" s="155"/>
      <c r="J23" s="155"/>
      <c r="K23" s="155"/>
      <c r="L23" s="155"/>
      <c r="M23" s="155"/>
      <c r="N23" s="155"/>
      <c r="O23" s="155"/>
      <c r="P23" s="155"/>
      <c r="Q23" s="155"/>
      <c r="R23" s="155"/>
      <c r="S23" s="155"/>
      <c r="T23" s="155"/>
      <c r="U23" s="155"/>
      <c r="V23" s="155"/>
      <c r="W23" s="155"/>
    </row>
    <row r="24" spans="1:23" s="21" customFormat="1" ht="12.75" customHeight="1" x14ac:dyDescent="0.2">
      <c r="A24" s="110" t="s">
        <v>2069</v>
      </c>
      <c r="B24" s="107" t="s">
        <v>2070</v>
      </c>
      <c r="C24" s="153" t="s">
        <v>2069</v>
      </c>
      <c r="D24" s="112">
        <v>17980.59</v>
      </c>
      <c r="E24" s="112">
        <v>17980.59</v>
      </c>
      <c r="F24" s="113">
        <f t="shared" si="0"/>
        <v>100</v>
      </c>
      <c r="G24" s="155"/>
      <c r="H24" s="155"/>
      <c r="I24" s="155"/>
      <c r="J24" s="155"/>
      <c r="K24" s="155"/>
      <c r="L24" s="155"/>
      <c r="M24" s="155"/>
      <c r="N24" s="155"/>
      <c r="O24" s="155"/>
      <c r="P24" s="155"/>
      <c r="Q24" s="155"/>
      <c r="R24" s="155"/>
      <c r="S24" s="155"/>
      <c r="T24" s="155"/>
      <c r="U24" s="155"/>
      <c r="V24" s="155"/>
      <c r="W24" s="155"/>
    </row>
    <row r="25" spans="1:23" s="21" customFormat="1" ht="12.75" customHeight="1" x14ac:dyDescent="0.2">
      <c r="A25" s="110" t="s">
        <v>2071</v>
      </c>
      <c r="B25" s="107" t="s">
        <v>707</v>
      </c>
      <c r="C25" s="153" t="s">
        <v>2071</v>
      </c>
      <c r="D25" s="112">
        <v>3391.34</v>
      </c>
      <c r="E25" s="112">
        <v>3391.34</v>
      </c>
      <c r="F25" s="113">
        <f t="shared" si="0"/>
        <v>100</v>
      </c>
      <c r="G25" s="155"/>
      <c r="H25" s="155"/>
      <c r="I25" s="155"/>
      <c r="J25" s="155"/>
      <c r="K25" s="155"/>
      <c r="L25" s="155"/>
      <c r="M25" s="155"/>
      <c r="N25" s="155"/>
      <c r="O25" s="155"/>
      <c r="P25" s="155"/>
      <c r="Q25" s="155"/>
      <c r="R25" s="155"/>
      <c r="S25" s="155"/>
      <c r="T25" s="155"/>
      <c r="U25" s="155"/>
      <c r="V25" s="155"/>
      <c r="W25" s="155"/>
    </row>
    <row r="26" spans="1:23" s="21" customFormat="1" ht="12.75" customHeight="1" x14ac:dyDescent="0.2">
      <c r="A26" s="110" t="s">
        <v>2072</v>
      </c>
      <c r="B26" s="107" t="s">
        <v>709</v>
      </c>
      <c r="C26" s="153" t="s">
        <v>2072</v>
      </c>
      <c r="D26" s="112">
        <v>33616.410000000003</v>
      </c>
      <c r="E26" s="112">
        <v>37473.17</v>
      </c>
      <c r="F26" s="113">
        <f t="shared" si="0"/>
        <v>111.47284912338942</v>
      </c>
      <c r="G26" s="155"/>
      <c r="H26" s="155"/>
      <c r="I26" s="155"/>
      <c r="J26" s="155"/>
      <c r="K26" s="155"/>
      <c r="L26" s="155"/>
      <c r="M26" s="155"/>
      <c r="N26" s="155"/>
      <c r="O26" s="155"/>
      <c r="P26" s="155"/>
      <c r="Q26" s="155"/>
      <c r="R26" s="155"/>
      <c r="S26" s="155"/>
      <c r="T26" s="155"/>
      <c r="U26" s="155"/>
      <c r="V26" s="155"/>
      <c r="W26" s="155"/>
    </row>
    <row r="27" spans="1:23" s="21" customFormat="1" ht="12.75" customHeight="1" x14ac:dyDescent="0.2">
      <c r="A27" s="110" t="s">
        <v>2073</v>
      </c>
      <c r="B27" s="107" t="s">
        <v>711</v>
      </c>
      <c r="C27" s="153" t="s">
        <v>2073</v>
      </c>
      <c r="D27" s="112">
        <v>0</v>
      </c>
      <c r="E27" s="112">
        <v>0</v>
      </c>
      <c r="F27" s="113" t="str">
        <f t="shared" si="0"/>
        <v>-</v>
      </c>
      <c r="G27" s="155"/>
      <c r="H27" s="155"/>
      <c r="I27" s="155"/>
      <c r="J27" s="155"/>
      <c r="K27" s="155"/>
      <c r="L27" s="155"/>
      <c r="M27" s="155"/>
      <c r="N27" s="155"/>
      <c r="O27" s="155"/>
      <c r="P27" s="155"/>
      <c r="Q27" s="155"/>
      <c r="R27" s="155"/>
      <c r="S27" s="155"/>
      <c r="T27" s="155"/>
      <c r="U27" s="155"/>
      <c r="V27" s="155"/>
      <c r="W27" s="155"/>
    </row>
    <row r="28" spans="1:23" s="21" customFormat="1" ht="12.75" customHeight="1" x14ac:dyDescent="0.2">
      <c r="A28" s="110" t="s">
        <v>2074</v>
      </c>
      <c r="B28" s="107" t="s">
        <v>2075</v>
      </c>
      <c r="C28" s="153" t="s">
        <v>2074</v>
      </c>
      <c r="D28" s="112">
        <v>296133.84000000003</v>
      </c>
      <c r="E28" s="112">
        <v>319770.83</v>
      </c>
      <c r="F28" s="113">
        <f t="shared" si="0"/>
        <v>107.98186049929315</v>
      </c>
      <c r="G28" s="155"/>
      <c r="H28" s="155"/>
      <c r="I28" s="155"/>
      <c r="J28" s="155"/>
      <c r="K28" s="155"/>
      <c r="L28" s="155"/>
      <c r="M28" s="155"/>
      <c r="N28" s="155"/>
      <c r="O28" s="155"/>
      <c r="P28" s="155"/>
      <c r="Q28" s="155"/>
      <c r="R28" s="155"/>
      <c r="S28" s="155"/>
      <c r="T28" s="155"/>
      <c r="U28" s="155"/>
      <c r="V28" s="155"/>
      <c r="W28" s="155"/>
    </row>
    <row r="29" spans="1:23" s="21" customFormat="1" ht="12.75" customHeight="1" x14ac:dyDescent="0.2">
      <c r="A29" s="171" t="s">
        <v>2076</v>
      </c>
      <c r="B29" s="107" t="s">
        <v>2077</v>
      </c>
      <c r="C29" s="153" t="s">
        <v>2076</v>
      </c>
      <c r="D29" s="154">
        <f>SUM(D30:D33)-D34</f>
        <v>0</v>
      </c>
      <c r="E29" s="154">
        <f>SUM(E30:E33)-E34</f>
        <v>0</v>
      </c>
      <c r="F29" s="113" t="str">
        <f t="shared" si="0"/>
        <v>-</v>
      </c>
      <c r="G29" s="155"/>
      <c r="H29" s="155"/>
      <c r="I29" s="155"/>
      <c r="J29" s="155"/>
      <c r="K29" s="155"/>
      <c r="L29" s="155"/>
      <c r="M29" s="155"/>
      <c r="N29" s="155"/>
      <c r="O29" s="155"/>
      <c r="P29" s="155"/>
      <c r="Q29" s="155"/>
      <c r="R29" s="155"/>
      <c r="S29" s="155"/>
      <c r="T29" s="155"/>
      <c r="U29" s="155"/>
      <c r="V29" s="155"/>
      <c r="W29" s="155"/>
    </row>
    <row r="30" spans="1:23" s="21" customFormat="1" ht="12.75" customHeight="1" x14ac:dyDescent="0.2">
      <c r="A30" s="110" t="s">
        <v>2078</v>
      </c>
      <c r="B30" s="107" t="s">
        <v>715</v>
      </c>
      <c r="C30" s="153" t="s">
        <v>2078</v>
      </c>
      <c r="D30" s="112">
        <v>25991.51</v>
      </c>
      <c r="E30" s="112">
        <v>25991.51</v>
      </c>
      <c r="F30" s="113">
        <f t="shared" si="0"/>
        <v>100</v>
      </c>
      <c r="G30" s="155"/>
      <c r="H30" s="155"/>
      <c r="I30" s="155"/>
      <c r="J30" s="155"/>
      <c r="K30" s="155"/>
      <c r="L30" s="155"/>
      <c r="M30" s="155"/>
      <c r="N30" s="155"/>
      <c r="O30" s="155"/>
      <c r="P30" s="155"/>
      <c r="Q30" s="155"/>
      <c r="R30" s="155"/>
      <c r="S30" s="155"/>
      <c r="T30" s="155"/>
      <c r="U30" s="155"/>
      <c r="V30" s="155"/>
      <c r="W30" s="155"/>
    </row>
    <row r="31" spans="1:23" s="21" customFormat="1" ht="12.75" customHeight="1" x14ac:dyDescent="0.2">
      <c r="A31" s="110" t="s">
        <v>2079</v>
      </c>
      <c r="B31" s="107" t="s">
        <v>2080</v>
      </c>
      <c r="C31" s="153" t="s">
        <v>2079</v>
      </c>
      <c r="D31" s="112">
        <v>0</v>
      </c>
      <c r="E31" s="112">
        <v>0</v>
      </c>
      <c r="F31" s="113" t="str">
        <f t="shared" si="0"/>
        <v>-</v>
      </c>
      <c r="G31" s="155"/>
      <c r="H31" s="155"/>
      <c r="I31" s="155"/>
      <c r="J31" s="155"/>
      <c r="K31" s="155"/>
      <c r="L31" s="155"/>
      <c r="M31" s="155"/>
      <c r="N31" s="155"/>
      <c r="O31" s="155"/>
      <c r="P31" s="155"/>
      <c r="Q31" s="155"/>
      <c r="R31" s="155"/>
      <c r="S31" s="155"/>
      <c r="T31" s="155"/>
      <c r="U31" s="155"/>
      <c r="V31" s="155"/>
      <c r="W31" s="155"/>
    </row>
    <row r="32" spans="1:23" s="21" customFormat="1" ht="12.75" customHeight="1" x14ac:dyDescent="0.2">
      <c r="A32" s="110" t="s">
        <v>2081</v>
      </c>
      <c r="B32" s="107" t="s">
        <v>719</v>
      </c>
      <c r="C32" s="153" t="s">
        <v>2081</v>
      </c>
      <c r="D32" s="112">
        <v>0</v>
      </c>
      <c r="E32" s="112">
        <v>0</v>
      </c>
      <c r="F32" s="113" t="str">
        <f t="shared" si="0"/>
        <v>-</v>
      </c>
      <c r="G32" s="155"/>
      <c r="H32" s="155"/>
      <c r="I32" s="155"/>
      <c r="J32" s="155"/>
      <c r="K32" s="155"/>
      <c r="L32" s="155"/>
      <c r="M32" s="155"/>
      <c r="N32" s="155"/>
      <c r="O32" s="155"/>
      <c r="P32" s="155"/>
      <c r="Q32" s="155"/>
      <c r="R32" s="155"/>
      <c r="S32" s="155"/>
      <c r="T32" s="155"/>
      <c r="U32" s="155"/>
      <c r="V32" s="155"/>
      <c r="W32" s="155"/>
    </row>
    <row r="33" spans="1:23" s="21" customFormat="1" ht="12.75" customHeight="1" x14ac:dyDescent="0.2">
      <c r="A33" s="110" t="s">
        <v>2082</v>
      </c>
      <c r="B33" s="107" t="s">
        <v>721</v>
      </c>
      <c r="C33" s="153" t="s">
        <v>2082</v>
      </c>
      <c r="D33" s="112">
        <v>0</v>
      </c>
      <c r="E33" s="112">
        <v>0</v>
      </c>
      <c r="F33" s="113" t="str">
        <f t="shared" si="0"/>
        <v>-</v>
      </c>
      <c r="G33" s="155"/>
      <c r="H33" s="155"/>
      <c r="I33" s="155"/>
      <c r="J33" s="155"/>
      <c r="K33" s="155"/>
      <c r="L33" s="155"/>
      <c r="M33" s="155"/>
      <c r="N33" s="155"/>
      <c r="O33" s="155"/>
      <c r="P33" s="155"/>
      <c r="Q33" s="155"/>
      <c r="R33" s="155"/>
      <c r="S33" s="155"/>
      <c r="T33" s="155"/>
      <c r="U33" s="155"/>
      <c r="V33" s="155"/>
      <c r="W33" s="155"/>
    </row>
    <row r="34" spans="1:23" s="21" customFormat="1" ht="12.75" customHeight="1" x14ac:dyDescent="0.2">
      <c r="A34" s="110" t="s">
        <v>2083</v>
      </c>
      <c r="B34" s="107" t="s">
        <v>2084</v>
      </c>
      <c r="C34" s="153" t="s">
        <v>2083</v>
      </c>
      <c r="D34" s="112">
        <v>25991.51</v>
      </c>
      <c r="E34" s="112">
        <v>25991.51</v>
      </c>
      <c r="F34" s="113">
        <f t="shared" si="0"/>
        <v>100</v>
      </c>
      <c r="G34" s="155"/>
      <c r="H34" s="155"/>
      <c r="I34" s="155"/>
      <c r="J34" s="155"/>
      <c r="K34" s="155"/>
      <c r="L34" s="155"/>
      <c r="M34" s="155"/>
      <c r="N34" s="155"/>
      <c r="O34" s="155"/>
      <c r="P34" s="155"/>
      <c r="Q34" s="155"/>
      <c r="R34" s="155"/>
      <c r="S34" s="155"/>
      <c r="T34" s="155"/>
      <c r="U34" s="155"/>
      <c r="V34" s="155"/>
      <c r="W34" s="155"/>
    </row>
    <row r="35" spans="1:23" s="21" customFormat="1" ht="24" customHeight="1" x14ac:dyDescent="0.2">
      <c r="A35" s="171" t="s">
        <v>2085</v>
      </c>
      <c r="B35" s="107" t="s">
        <v>2086</v>
      </c>
      <c r="C35" s="153" t="s">
        <v>2085</v>
      </c>
      <c r="D35" s="154">
        <f>SUM(D36:D39)-D40</f>
        <v>5318.7599999999948</v>
      </c>
      <c r="E35" s="154">
        <f>SUM(E36:E39)-E40</f>
        <v>13843.560000000012</v>
      </c>
      <c r="F35" s="113">
        <f t="shared" si="0"/>
        <v>260.2779595244009</v>
      </c>
      <c r="G35" s="155"/>
      <c r="H35" s="155"/>
      <c r="I35" s="155"/>
      <c r="J35" s="155"/>
      <c r="K35" s="155"/>
      <c r="L35" s="155"/>
      <c r="M35" s="155"/>
      <c r="N35" s="155"/>
      <c r="O35" s="155"/>
      <c r="P35" s="155"/>
      <c r="Q35" s="155"/>
      <c r="R35" s="155"/>
      <c r="S35" s="155"/>
      <c r="T35" s="155"/>
      <c r="U35" s="155"/>
      <c r="V35" s="155"/>
      <c r="W35" s="155"/>
    </row>
    <row r="36" spans="1:23" s="21" customFormat="1" ht="12.75" customHeight="1" x14ac:dyDescent="0.2">
      <c r="A36" s="110" t="s">
        <v>2087</v>
      </c>
      <c r="B36" s="107" t="s">
        <v>806</v>
      </c>
      <c r="C36" s="153" t="s">
        <v>2087</v>
      </c>
      <c r="D36" s="112">
        <v>77766.45</v>
      </c>
      <c r="E36" s="112">
        <v>86552.21</v>
      </c>
      <c r="F36" s="113">
        <f t="shared" si="0"/>
        <v>111.29762256088584</v>
      </c>
      <c r="G36" s="155"/>
      <c r="H36" s="155"/>
      <c r="I36" s="155"/>
      <c r="J36" s="155"/>
      <c r="K36" s="155"/>
      <c r="L36" s="155"/>
      <c r="M36" s="155"/>
      <c r="N36" s="155"/>
      <c r="O36" s="155"/>
      <c r="P36" s="155"/>
      <c r="Q36" s="155"/>
      <c r="R36" s="155"/>
      <c r="S36" s="155"/>
      <c r="T36" s="155"/>
      <c r="U36" s="155"/>
      <c r="V36" s="155"/>
      <c r="W36" s="155"/>
    </row>
    <row r="37" spans="1:23" s="21" customFormat="1" ht="12.75" customHeight="1" x14ac:dyDescent="0.2">
      <c r="A37" s="110" t="s">
        <v>2088</v>
      </c>
      <c r="B37" s="107" t="s">
        <v>727</v>
      </c>
      <c r="C37" s="153" t="s">
        <v>2088</v>
      </c>
      <c r="D37" s="112">
        <v>0</v>
      </c>
      <c r="E37" s="112">
        <v>0</v>
      </c>
      <c r="F37" s="113" t="str">
        <f t="shared" si="0"/>
        <v>-</v>
      </c>
      <c r="G37" s="155"/>
      <c r="H37" s="155"/>
      <c r="I37" s="155"/>
      <c r="J37" s="155"/>
      <c r="K37" s="155"/>
      <c r="L37" s="155"/>
      <c r="M37" s="155"/>
      <c r="N37" s="155"/>
      <c r="O37" s="155"/>
      <c r="P37" s="155"/>
      <c r="Q37" s="155"/>
      <c r="R37" s="155"/>
      <c r="S37" s="155"/>
      <c r="T37" s="155"/>
      <c r="U37" s="155"/>
      <c r="V37" s="155"/>
      <c r="W37" s="155"/>
    </row>
    <row r="38" spans="1:23" s="21" customFormat="1" ht="12.75" customHeight="1" x14ac:dyDescent="0.2">
      <c r="A38" s="110" t="s">
        <v>2089</v>
      </c>
      <c r="B38" s="107" t="s">
        <v>729</v>
      </c>
      <c r="C38" s="153" t="s">
        <v>2089</v>
      </c>
      <c r="D38" s="112">
        <v>0</v>
      </c>
      <c r="E38" s="112">
        <v>0</v>
      </c>
      <c r="F38" s="113"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s="21" customFormat="1" ht="12.75" customHeight="1" x14ac:dyDescent="0.2">
      <c r="A39" s="110" t="s">
        <v>2090</v>
      </c>
      <c r="B39" s="107" t="s">
        <v>731</v>
      </c>
      <c r="C39" s="153" t="s">
        <v>2090</v>
      </c>
      <c r="D39" s="112">
        <v>0</v>
      </c>
      <c r="E39" s="112">
        <v>0</v>
      </c>
      <c r="F39" s="113" t="str">
        <f t="shared" si="1"/>
        <v>-</v>
      </c>
      <c r="G39" s="155"/>
      <c r="H39" s="155"/>
      <c r="I39" s="155"/>
      <c r="J39" s="155"/>
      <c r="K39" s="155"/>
      <c r="L39" s="155"/>
      <c r="M39" s="155"/>
      <c r="N39" s="155"/>
      <c r="O39" s="155"/>
      <c r="P39" s="155"/>
      <c r="Q39" s="155"/>
      <c r="R39" s="155"/>
      <c r="S39" s="155"/>
      <c r="T39" s="155"/>
      <c r="U39" s="155"/>
      <c r="V39" s="155"/>
      <c r="W39" s="155"/>
    </row>
    <row r="40" spans="1:23" s="21" customFormat="1" ht="12.75" customHeight="1" x14ac:dyDescent="0.2">
      <c r="A40" s="110" t="s">
        <v>2091</v>
      </c>
      <c r="B40" s="107" t="s">
        <v>2092</v>
      </c>
      <c r="C40" s="153" t="s">
        <v>2091</v>
      </c>
      <c r="D40" s="112">
        <v>72447.69</v>
      </c>
      <c r="E40" s="112">
        <v>72708.649999999994</v>
      </c>
      <c r="F40" s="113">
        <f t="shared" si="1"/>
        <v>100.36020472150318</v>
      </c>
      <c r="G40" s="155"/>
      <c r="H40" s="155"/>
      <c r="I40" s="155"/>
      <c r="J40" s="155"/>
      <c r="K40" s="155"/>
      <c r="L40" s="155"/>
      <c r="M40" s="155"/>
      <c r="N40" s="155"/>
      <c r="O40" s="155"/>
      <c r="P40" s="155"/>
      <c r="Q40" s="155"/>
      <c r="R40" s="155"/>
      <c r="S40" s="155"/>
      <c r="T40" s="155"/>
      <c r="U40" s="155"/>
      <c r="V40" s="155"/>
      <c r="W40" s="155"/>
    </row>
    <row r="41" spans="1:23" s="21" customFormat="1" ht="12.75" customHeight="1" x14ac:dyDescent="0.2">
      <c r="A41" s="171" t="s">
        <v>2093</v>
      </c>
      <c r="B41" s="107" t="s">
        <v>2094</v>
      </c>
      <c r="C41" s="153" t="s">
        <v>2093</v>
      </c>
      <c r="D41" s="154">
        <f>SUM(D42:D43)-D44</f>
        <v>0</v>
      </c>
      <c r="E41" s="154">
        <f>SUM(E42:E43)-E44</f>
        <v>0</v>
      </c>
      <c r="F41" s="113" t="str">
        <f t="shared" si="1"/>
        <v>-</v>
      </c>
      <c r="G41" s="155"/>
      <c r="H41" s="155"/>
      <c r="I41" s="155"/>
      <c r="J41" s="155"/>
      <c r="K41" s="155"/>
      <c r="L41" s="155"/>
      <c r="M41" s="155"/>
      <c r="N41" s="155"/>
      <c r="O41" s="155"/>
      <c r="P41" s="155"/>
      <c r="Q41" s="155"/>
      <c r="R41" s="155"/>
      <c r="S41" s="155"/>
      <c r="T41" s="155"/>
      <c r="U41" s="155"/>
      <c r="V41" s="155"/>
      <c r="W41" s="155"/>
    </row>
    <row r="42" spans="1:23" s="21" customFormat="1" ht="12.75" customHeight="1" x14ac:dyDescent="0.2">
      <c r="A42" s="110" t="s">
        <v>2095</v>
      </c>
      <c r="B42" s="107" t="s">
        <v>735</v>
      </c>
      <c r="C42" s="153" t="s">
        <v>2095</v>
      </c>
      <c r="D42" s="112">
        <v>0</v>
      </c>
      <c r="E42" s="112">
        <v>0</v>
      </c>
      <c r="F42" s="113" t="str">
        <f t="shared" si="1"/>
        <v>-</v>
      </c>
      <c r="G42" s="155"/>
      <c r="H42" s="155"/>
      <c r="I42" s="155"/>
      <c r="J42" s="155"/>
      <c r="K42" s="155"/>
      <c r="L42" s="155"/>
      <c r="M42" s="155"/>
      <c r="N42" s="155"/>
      <c r="O42" s="155"/>
      <c r="P42" s="155"/>
      <c r="Q42" s="155"/>
      <c r="R42" s="155"/>
      <c r="S42" s="155"/>
      <c r="T42" s="155"/>
      <c r="U42" s="155"/>
      <c r="V42" s="155"/>
      <c r="W42" s="155"/>
    </row>
    <row r="43" spans="1:23" s="21" customFormat="1" ht="12.75" customHeight="1" x14ac:dyDescent="0.2">
      <c r="A43" s="110" t="s">
        <v>2096</v>
      </c>
      <c r="B43" s="107" t="s">
        <v>737</v>
      </c>
      <c r="C43" s="153" t="s">
        <v>2096</v>
      </c>
      <c r="D43" s="112">
        <v>0</v>
      </c>
      <c r="E43" s="112">
        <v>0</v>
      </c>
      <c r="F43" s="113" t="str">
        <f t="shared" si="1"/>
        <v>-</v>
      </c>
      <c r="G43" s="155"/>
      <c r="H43" s="155"/>
      <c r="I43" s="155"/>
      <c r="J43" s="155"/>
      <c r="K43" s="155"/>
      <c r="L43" s="155"/>
      <c r="M43" s="155"/>
      <c r="N43" s="155"/>
      <c r="O43" s="155"/>
      <c r="P43" s="155"/>
      <c r="Q43" s="155"/>
      <c r="R43" s="155"/>
      <c r="S43" s="155"/>
      <c r="T43" s="155"/>
      <c r="U43" s="155"/>
      <c r="V43" s="155"/>
      <c r="W43" s="155"/>
    </row>
    <row r="44" spans="1:23" s="21" customFormat="1" ht="12.75" customHeight="1" x14ac:dyDescent="0.2">
      <c r="A44" s="110" t="s">
        <v>2097</v>
      </c>
      <c r="B44" s="107" t="s">
        <v>2098</v>
      </c>
      <c r="C44" s="153" t="s">
        <v>2097</v>
      </c>
      <c r="D44" s="112">
        <v>0</v>
      </c>
      <c r="E44" s="112">
        <v>0</v>
      </c>
      <c r="F44" s="113" t="str">
        <f t="shared" si="1"/>
        <v>-</v>
      </c>
      <c r="G44" s="155"/>
      <c r="H44" s="155"/>
      <c r="I44" s="155"/>
      <c r="J44" s="155"/>
      <c r="K44" s="155"/>
      <c r="L44" s="155"/>
      <c r="M44" s="155"/>
      <c r="N44" s="155"/>
      <c r="O44" s="155"/>
      <c r="P44" s="155"/>
      <c r="Q44" s="155"/>
      <c r="R44" s="155"/>
      <c r="S44" s="155"/>
      <c r="T44" s="155"/>
      <c r="U44" s="155"/>
      <c r="V44" s="155"/>
      <c r="W44" s="155"/>
    </row>
    <row r="45" spans="1:23" s="21" customFormat="1" ht="12.75" customHeight="1" x14ac:dyDescent="0.2">
      <c r="A45" s="171" t="s">
        <v>2099</v>
      </c>
      <c r="B45" s="107" t="s">
        <v>2100</v>
      </c>
      <c r="C45" s="153" t="s">
        <v>2099</v>
      </c>
      <c r="D45" s="154">
        <f>SUM(D46:D49)-D50</f>
        <v>0</v>
      </c>
      <c r="E45" s="154">
        <f>SUM(E46:E49)-E50</f>
        <v>0</v>
      </c>
      <c r="F45" s="113" t="str">
        <f t="shared" si="1"/>
        <v>-</v>
      </c>
      <c r="G45" s="155"/>
      <c r="H45" s="155"/>
      <c r="I45" s="155"/>
      <c r="J45" s="155"/>
      <c r="K45" s="155"/>
      <c r="L45" s="155"/>
      <c r="M45" s="155"/>
      <c r="N45" s="155"/>
      <c r="O45" s="155"/>
      <c r="P45" s="155"/>
      <c r="Q45" s="155"/>
      <c r="R45" s="155"/>
      <c r="S45" s="155"/>
      <c r="T45" s="155"/>
      <c r="U45" s="155"/>
      <c r="V45" s="155"/>
      <c r="W45" s="155"/>
    </row>
    <row r="46" spans="1:23" s="21" customFormat="1" ht="12.75" customHeight="1" x14ac:dyDescent="0.2">
      <c r="A46" s="110" t="s">
        <v>2101</v>
      </c>
      <c r="B46" s="107" t="s">
        <v>741</v>
      </c>
      <c r="C46" s="153" t="s">
        <v>2101</v>
      </c>
      <c r="D46" s="112">
        <v>0</v>
      </c>
      <c r="E46" s="112">
        <v>0</v>
      </c>
      <c r="F46" s="113" t="str">
        <f t="shared" si="1"/>
        <v>-</v>
      </c>
      <c r="G46" s="155"/>
      <c r="H46" s="155"/>
      <c r="I46" s="155"/>
      <c r="J46" s="155"/>
      <c r="K46" s="155"/>
      <c r="L46" s="155"/>
      <c r="M46" s="155"/>
      <c r="N46" s="155"/>
      <c r="O46" s="155"/>
      <c r="P46" s="155"/>
      <c r="Q46" s="155"/>
      <c r="R46" s="155"/>
      <c r="S46" s="155"/>
      <c r="T46" s="155"/>
      <c r="U46" s="155"/>
      <c r="V46" s="155"/>
      <c r="W46" s="155"/>
    </row>
    <row r="47" spans="1:23" s="21" customFormat="1" ht="12.75" customHeight="1" x14ac:dyDescent="0.2">
      <c r="A47" s="110" t="s">
        <v>2102</v>
      </c>
      <c r="B47" s="107" t="s">
        <v>2103</v>
      </c>
      <c r="C47" s="153" t="s">
        <v>2102</v>
      </c>
      <c r="D47" s="112">
        <v>4661.18</v>
      </c>
      <c r="E47" s="112">
        <v>4661.18</v>
      </c>
      <c r="F47" s="113">
        <f t="shared" si="1"/>
        <v>100</v>
      </c>
      <c r="G47" s="155"/>
      <c r="H47" s="155"/>
      <c r="I47" s="155"/>
      <c r="J47" s="155"/>
      <c r="K47" s="155"/>
      <c r="L47" s="155"/>
      <c r="M47" s="155"/>
      <c r="N47" s="155"/>
      <c r="O47" s="155"/>
      <c r="P47" s="155"/>
      <c r="Q47" s="155"/>
      <c r="R47" s="155"/>
      <c r="S47" s="155"/>
      <c r="T47" s="155"/>
      <c r="U47" s="155"/>
      <c r="V47" s="155"/>
      <c r="W47" s="155"/>
    </row>
    <row r="48" spans="1:23" s="21" customFormat="1" ht="12.75" customHeight="1" x14ac:dyDescent="0.2">
      <c r="A48" s="110" t="s">
        <v>2104</v>
      </c>
      <c r="B48" s="107" t="s">
        <v>745</v>
      </c>
      <c r="C48" s="153" t="s">
        <v>2104</v>
      </c>
      <c r="D48" s="112">
        <v>0</v>
      </c>
      <c r="E48" s="112">
        <v>0</v>
      </c>
      <c r="F48" s="113" t="str">
        <f t="shared" si="1"/>
        <v>-</v>
      </c>
      <c r="G48" s="155"/>
      <c r="H48" s="155"/>
      <c r="I48" s="155"/>
      <c r="J48" s="155"/>
      <c r="K48" s="155"/>
      <c r="L48" s="155"/>
      <c r="M48" s="155"/>
      <c r="N48" s="155"/>
      <c r="O48" s="155"/>
      <c r="P48" s="155"/>
      <c r="Q48" s="155"/>
      <c r="R48" s="155"/>
      <c r="S48" s="155"/>
      <c r="T48" s="155"/>
      <c r="U48" s="155"/>
      <c r="V48" s="155"/>
      <c r="W48" s="155"/>
    </row>
    <row r="49" spans="1:23" s="21" customFormat="1" ht="12.75" customHeight="1" x14ac:dyDescent="0.2">
      <c r="A49" s="110" t="s">
        <v>2105</v>
      </c>
      <c r="B49" s="107" t="s">
        <v>747</v>
      </c>
      <c r="C49" s="153" t="s">
        <v>2105</v>
      </c>
      <c r="D49" s="112">
        <v>307.64999999999998</v>
      </c>
      <c r="E49" s="112">
        <v>307.64999999999998</v>
      </c>
      <c r="F49" s="113">
        <f t="shared" si="1"/>
        <v>100</v>
      </c>
      <c r="G49" s="155"/>
      <c r="H49" s="155"/>
      <c r="I49" s="155"/>
      <c r="J49" s="155"/>
      <c r="K49" s="155"/>
      <c r="L49" s="155"/>
      <c r="M49" s="155"/>
      <c r="N49" s="155"/>
      <c r="O49" s="155"/>
      <c r="P49" s="155"/>
      <c r="Q49" s="155"/>
      <c r="R49" s="155"/>
      <c r="S49" s="155"/>
      <c r="T49" s="155"/>
      <c r="U49" s="155"/>
      <c r="V49" s="155"/>
      <c r="W49" s="155"/>
    </row>
    <row r="50" spans="1:23" s="21" customFormat="1" ht="12.75" customHeight="1" x14ac:dyDescent="0.2">
      <c r="A50" s="110" t="s">
        <v>2106</v>
      </c>
      <c r="B50" s="107" t="s">
        <v>2107</v>
      </c>
      <c r="C50" s="153" t="s">
        <v>2106</v>
      </c>
      <c r="D50" s="112">
        <v>4968.83</v>
      </c>
      <c r="E50" s="112">
        <v>4968.83</v>
      </c>
      <c r="F50" s="113">
        <f t="shared" si="1"/>
        <v>100</v>
      </c>
      <c r="G50" s="155"/>
      <c r="H50" s="155"/>
      <c r="I50" s="155"/>
      <c r="J50" s="155"/>
      <c r="K50" s="155"/>
      <c r="L50" s="155"/>
      <c r="M50" s="155"/>
      <c r="N50" s="155"/>
      <c r="O50" s="155"/>
      <c r="P50" s="155"/>
      <c r="Q50" s="155"/>
      <c r="R50" s="155"/>
      <c r="S50" s="155"/>
      <c r="T50" s="155"/>
      <c r="U50" s="155"/>
      <c r="V50" s="155"/>
      <c r="W50" s="155"/>
    </row>
    <row r="51" spans="1:23" s="21" customFormat="1" ht="12.75" customHeight="1" x14ac:dyDescent="0.2">
      <c r="A51" s="110" t="s">
        <v>2108</v>
      </c>
      <c r="B51" s="107" t="s">
        <v>2109</v>
      </c>
      <c r="C51" s="153" t="s">
        <v>2108</v>
      </c>
      <c r="D51" s="112">
        <v>0</v>
      </c>
      <c r="E51" s="112">
        <v>0</v>
      </c>
      <c r="F51" s="113" t="str">
        <f t="shared" si="1"/>
        <v>-</v>
      </c>
      <c r="G51" s="155"/>
      <c r="H51" s="155"/>
      <c r="I51" s="155"/>
      <c r="J51" s="155"/>
      <c r="K51" s="155"/>
      <c r="L51" s="155"/>
      <c r="M51" s="155"/>
      <c r="N51" s="155"/>
      <c r="O51" s="155"/>
      <c r="P51" s="155"/>
      <c r="Q51" s="155"/>
      <c r="R51" s="155"/>
      <c r="S51" s="155"/>
      <c r="T51" s="155"/>
      <c r="U51" s="155"/>
      <c r="V51" s="155"/>
      <c r="W51" s="155"/>
    </row>
    <row r="52" spans="1:23" s="21" customFormat="1" ht="12.75" customHeight="1" x14ac:dyDescent="0.2">
      <c r="A52" s="110" t="s">
        <v>2110</v>
      </c>
      <c r="B52" s="107" t="s">
        <v>2111</v>
      </c>
      <c r="C52" s="153" t="s">
        <v>2110</v>
      </c>
      <c r="D52" s="154">
        <f>SUM(D53:D54)-D55</f>
        <v>0</v>
      </c>
      <c r="E52" s="154">
        <f>SUM(E53:E54)-E55</f>
        <v>0</v>
      </c>
      <c r="F52" s="113" t="str">
        <f t="shared" si="1"/>
        <v>-</v>
      </c>
      <c r="G52" s="155"/>
      <c r="H52" s="155"/>
      <c r="I52" s="155"/>
      <c r="J52" s="155"/>
      <c r="K52" s="155"/>
      <c r="L52" s="155"/>
      <c r="M52" s="155"/>
      <c r="N52" s="155"/>
      <c r="O52" s="155"/>
      <c r="P52" s="155"/>
      <c r="Q52" s="155"/>
      <c r="R52" s="155"/>
      <c r="S52" s="155"/>
      <c r="T52" s="155"/>
      <c r="U52" s="155"/>
      <c r="V52" s="155"/>
      <c r="W52" s="155"/>
    </row>
    <row r="53" spans="1:23" s="21" customFormat="1" ht="12.75" customHeight="1" x14ac:dyDescent="0.2">
      <c r="A53" s="110" t="s">
        <v>2112</v>
      </c>
      <c r="B53" s="107" t="s">
        <v>2113</v>
      </c>
      <c r="C53" s="153" t="s">
        <v>2112</v>
      </c>
      <c r="D53" s="112">
        <v>0</v>
      </c>
      <c r="E53" s="112">
        <v>0</v>
      </c>
      <c r="F53" s="113" t="str">
        <f t="shared" si="1"/>
        <v>-</v>
      </c>
      <c r="G53" s="155"/>
      <c r="H53" s="155"/>
      <c r="I53" s="155"/>
      <c r="J53" s="155"/>
      <c r="K53" s="155"/>
      <c r="L53" s="155"/>
      <c r="M53" s="155"/>
      <c r="N53" s="155"/>
      <c r="O53" s="155"/>
      <c r="P53" s="155"/>
      <c r="Q53" s="155"/>
      <c r="R53" s="155"/>
      <c r="S53" s="155"/>
      <c r="T53" s="155"/>
      <c r="U53" s="155"/>
      <c r="V53" s="155"/>
      <c r="W53" s="155"/>
    </row>
    <row r="54" spans="1:23" s="21" customFormat="1" ht="12.75" customHeight="1" x14ac:dyDescent="0.2">
      <c r="A54" s="110" t="s">
        <v>2114</v>
      </c>
      <c r="B54" s="107" t="s">
        <v>2115</v>
      </c>
      <c r="C54" s="153" t="s">
        <v>2114</v>
      </c>
      <c r="D54" s="112">
        <v>13945.38</v>
      </c>
      <c r="E54" s="112">
        <v>15474.68</v>
      </c>
      <c r="F54" s="113">
        <f t="shared" si="1"/>
        <v>110.96635588273681</v>
      </c>
      <c r="G54" s="155"/>
      <c r="H54" s="155"/>
      <c r="I54" s="155"/>
      <c r="J54" s="155"/>
      <c r="K54" s="155"/>
      <c r="L54" s="155"/>
      <c r="M54" s="155"/>
      <c r="N54" s="155"/>
      <c r="O54" s="155"/>
      <c r="P54" s="155"/>
      <c r="Q54" s="155"/>
      <c r="R54" s="155"/>
      <c r="S54" s="155"/>
      <c r="T54" s="155"/>
      <c r="U54" s="155"/>
      <c r="V54" s="155"/>
      <c r="W54" s="155"/>
    </row>
    <row r="55" spans="1:23" s="21" customFormat="1" ht="12.75" customHeight="1" x14ac:dyDescent="0.2">
      <c r="A55" s="110" t="s">
        <v>2116</v>
      </c>
      <c r="B55" s="107" t="s">
        <v>2117</v>
      </c>
      <c r="C55" s="153" t="s">
        <v>2116</v>
      </c>
      <c r="D55" s="112">
        <v>13945.38</v>
      </c>
      <c r="E55" s="112">
        <v>15474.68</v>
      </c>
      <c r="F55" s="113">
        <f t="shared" si="1"/>
        <v>110.96635588273681</v>
      </c>
      <c r="G55" s="155"/>
      <c r="H55" s="155"/>
      <c r="I55" s="155"/>
      <c r="J55" s="155"/>
      <c r="K55" s="155"/>
      <c r="L55" s="155"/>
      <c r="M55" s="155"/>
      <c r="N55" s="155"/>
      <c r="O55" s="155"/>
      <c r="P55" s="155"/>
      <c r="Q55" s="155"/>
      <c r="R55" s="155"/>
      <c r="S55" s="155"/>
      <c r="T55" s="155"/>
      <c r="U55" s="155"/>
      <c r="V55" s="155"/>
      <c r="W55" s="155"/>
    </row>
    <row r="56" spans="1:23" s="21" customFormat="1" ht="12.75" customHeight="1" x14ac:dyDescent="0.2">
      <c r="A56" s="110" t="s">
        <v>2118</v>
      </c>
      <c r="B56" s="107" t="s">
        <v>2119</v>
      </c>
      <c r="C56" s="153" t="s">
        <v>2118</v>
      </c>
      <c r="D56" s="154">
        <f>SUM(D57:D62)</f>
        <v>0</v>
      </c>
      <c r="E56" s="154">
        <f>SUM(E57:E62)</f>
        <v>0</v>
      </c>
      <c r="F56" s="113" t="str">
        <f t="shared" si="1"/>
        <v>-</v>
      </c>
      <c r="G56" s="155"/>
      <c r="H56" s="155"/>
      <c r="I56" s="155"/>
      <c r="J56" s="155"/>
      <c r="K56" s="155"/>
      <c r="L56" s="155"/>
      <c r="M56" s="155"/>
      <c r="N56" s="155"/>
      <c r="O56" s="155"/>
      <c r="P56" s="155"/>
      <c r="Q56" s="155"/>
      <c r="R56" s="155"/>
      <c r="S56" s="155"/>
      <c r="T56" s="155"/>
      <c r="U56" s="155"/>
      <c r="V56" s="155"/>
      <c r="W56" s="155"/>
    </row>
    <row r="57" spans="1:23" s="21" customFormat="1" ht="12.75" customHeight="1" x14ac:dyDescent="0.2">
      <c r="A57" s="110" t="s">
        <v>2120</v>
      </c>
      <c r="B57" s="107" t="s">
        <v>2121</v>
      </c>
      <c r="C57" s="153" t="s">
        <v>2120</v>
      </c>
      <c r="D57" s="112">
        <v>0</v>
      </c>
      <c r="E57" s="112">
        <v>0</v>
      </c>
      <c r="F57" s="113" t="str">
        <f t="shared" si="1"/>
        <v>-</v>
      </c>
      <c r="G57" s="155"/>
      <c r="H57" s="155"/>
      <c r="I57" s="155"/>
      <c r="J57" s="155"/>
      <c r="K57" s="155"/>
      <c r="L57" s="155"/>
      <c r="M57" s="155"/>
      <c r="N57" s="155"/>
      <c r="O57" s="155"/>
      <c r="P57" s="155"/>
      <c r="Q57" s="155"/>
      <c r="R57" s="155"/>
      <c r="S57" s="155"/>
      <c r="T57" s="155"/>
      <c r="U57" s="155"/>
      <c r="V57" s="155"/>
      <c r="W57" s="155"/>
    </row>
    <row r="58" spans="1:23" s="21" customFormat="1" ht="12.75" customHeight="1" x14ac:dyDescent="0.2">
      <c r="A58" s="110" t="s">
        <v>2122</v>
      </c>
      <c r="B58" s="107" t="s">
        <v>2123</v>
      </c>
      <c r="C58" s="153" t="s">
        <v>2122</v>
      </c>
      <c r="D58" s="112">
        <v>0</v>
      </c>
      <c r="E58" s="112">
        <v>0</v>
      </c>
      <c r="F58" s="113" t="str">
        <f t="shared" si="1"/>
        <v>-</v>
      </c>
      <c r="G58" s="155"/>
      <c r="H58" s="155"/>
      <c r="I58" s="155"/>
      <c r="J58" s="155"/>
      <c r="K58" s="155"/>
      <c r="L58" s="155"/>
      <c r="M58" s="155"/>
      <c r="N58" s="155"/>
      <c r="O58" s="155"/>
      <c r="P58" s="155"/>
      <c r="Q58" s="155"/>
      <c r="R58" s="155"/>
      <c r="S58" s="155"/>
      <c r="T58" s="155"/>
      <c r="U58" s="155"/>
      <c r="V58" s="155"/>
      <c r="W58" s="155"/>
    </row>
    <row r="59" spans="1:23" s="21" customFormat="1" ht="12.75" customHeight="1" x14ac:dyDescent="0.2">
      <c r="A59" s="110" t="s">
        <v>2124</v>
      </c>
      <c r="B59" s="107" t="s">
        <v>2125</v>
      </c>
      <c r="C59" s="153" t="s">
        <v>2124</v>
      </c>
      <c r="D59" s="112">
        <v>0</v>
      </c>
      <c r="E59" s="112">
        <v>0</v>
      </c>
      <c r="F59" s="113" t="str">
        <f t="shared" si="1"/>
        <v>-</v>
      </c>
      <c r="G59" s="155"/>
      <c r="H59" s="155"/>
      <c r="I59" s="155"/>
      <c r="J59" s="155"/>
      <c r="K59" s="155"/>
      <c r="L59" s="155"/>
      <c r="M59" s="155"/>
      <c r="N59" s="155"/>
      <c r="O59" s="155"/>
      <c r="P59" s="155"/>
      <c r="Q59" s="155"/>
      <c r="R59" s="155"/>
      <c r="S59" s="155"/>
      <c r="T59" s="155"/>
      <c r="U59" s="155"/>
      <c r="V59" s="155"/>
      <c r="W59" s="155"/>
    </row>
    <row r="60" spans="1:23" s="21" customFormat="1" ht="12.75" customHeight="1" x14ac:dyDescent="0.2">
      <c r="A60" s="110" t="s">
        <v>2126</v>
      </c>
      <c r="B60" s="107" t="s">
        <v>2127</v>
      </c>
      <c r="C60" s="153" t="s">
        <v>2126</v>
      </c>
      <c r="D60" s="112">
        <v>0</v>
      </c>
      <c r="E60" s="112">
        <v>0</v>
      </c>
      <c r="F60" s="113" t="str">
        <f t="shared" si="1"/>
        <v>-</v>
      </c>
      <c r="G60" s="155"/>
      <c r="H60" s="155"/>
      <c r="I60" s="155"/>
      <c r="J60" s="155"/>
      <c r="K60" s="155"/>
      <c r="L60" s="155"/>
      <c r="M60" s="155"/>
      <c r="N60" s="155"/>
      <c r="O60" s="155"/>
      <c r="P60" s="155"/>
      <c r="Q60" s="155"/>
      <c r="R60" s="155"/>
      <c r="S60" s="155"/>
      <c r="T60" s="155"/>
      <c r="U60" s="155"/>
      <c r="V60" s="155"/>
      <c r="W60" s="155"/>
    </row>
    <row r="61" spans="1:23" s="21" customFormat="1" ht="12.75" customHeight="1" x14ac:dyDescent="0.2">
      <c r="A61" s="110" t="s">
        <v>2128</v>
      </c>
      <c r="B61" s="107" t="s">
        <v>2129</v>
      </c>
      <c r="C61" s="153" t="s">
        <v>2128</v>
      </c>
      <c r="D61" s="112">
        <v>0</v>
      </c>
      <c r="E61" s="112">
        <v>0</v>
      </c>
      <c r="F61" s="113" t="str">
        <f t="shared" si="1"/>
        <v>-</v>
      </c>
      <c r="G61" s="155"/>
      <c r="H61" s="155"/>
      <c r="I61" s="155"/>
      <c r="J61" s="155"/>
      <c r="K61" s="155"/>
      <c r="L61" s="155"/>
      <c r="M61" s="155"/>
      <c r="N61" s="155"/>
      <c r="O61" s="155"/>
      <c r="P61" s="155"/>
      <c r="Q61" s="155"/>
      <c r="R61" s="155"/>
      <c r="S61" s="155"/>
      <c r="T61" s="155"/>
      <c r="U61" s="155"/>
      <c r="V61" s="155"/>
      <c r="W61" s="155"/>
    </row>
    <row r="62" spans="1:23" s="21" customFormat="1" ht="12.75" customHeight="1" x14ac:dyDescent="0.2">
      <c r="A62" s="110" t="s">
        <v>2130</v>
      </c>
      <c r="B62" s="107" t="s">
        <v>2131</v>
      </c>
      <c r="C62" s="153" t="s">
        <v>2130</v>
      </c>
      <c r="D62" s="112">
        <v>0</v>
      </c>
      <c r="E62" s="112">
        <v>0</v>
      </c>
      <c r="F62" s="113" t="str">
        <f t="shared" si="1"/>
        <v>-</v>
      </c>
      <c r="G62" s="155"/>
      <c r="H62" s="155"/>
      <c r="I62" s="155"/>
      <c r="J62" s="155"/>
      <c r="K62" s="155"/>
      <c r="L62" s="155"/>
      <c r="M62" s="155"/>
      <c r="N62" s="155"/>
      <c r="O62" s="155"/>
      <c r="P62" s="155"/>
      <c r="Q62" s="155"/>
      <c r="R62" s="155"/>
      <c r="S62" s="155"/>
      <c r="T62" s="155"/>
      <c r="U62" s="155"/>
      <c r="V62" s="155"/>
      <c r="W62" s="155"/>
    </row>
    <row r="63" spans="1:23" s="21" customFormat="1" ht="12.75" customHeight="1" x14ac:dyDescent="0.2">
      <c r="A63" s="110" t="s">
        <v>2132</v>
      </c>
      <c r="B63" s="107" t="s">
        <v>2133</v>
      </c>
      <c r="C63" s="153" t="s">
        <v>2132</v>
      </c>
      <c r="D63" s="154">
        <f>SUM(D64:D68)</f>
        <v>0</v>
      </c>
      <c r="E63" s="154">
        <f>SUM(E64:E68)</f>
        <v>0</v>
      </c>
      <c r="F63" s="113" t="str">
        <f t="shared" si="1"/>
        <v>-</v>
      </c>
      <c r="G63" s="155"/>
      <c r="H63" s="155"/>
      <c r="I63" s="155"/>
      <c r="J63" s="155"/>
      <c r="K63" s="155"/>
      <c r="L63" s="155"/>
      <c r="M63" s="155"/>
      <c r="N63" s="155"/>
      <c r="O63" s="155"/>
      <c r="P63" s="155"/>
      <c r="Q63" s="155"/>
      <c r="R63" s="155"/>
      <c r="S63" s="155"/>
      <c r="T63" s="155"/>
      <c r="U63" s="155"/>
      <c r="V63" s="155"/>
      <c r="W63" s="155"/>
    </row>
    <row r="64" spans="1:23" s="21" customFormat="1" ht="12.75" customHeight="1" x14ac:dyDescent="0.2">
      <c r="A64" s="110" t="s">
        <v>2134</v>
      </c>
      <c r="B64" s="107" t="s">
        <v>2135</v>
      </c>
      <c r="C64" s="153" t="s">
        <v>2134</v>
      </c>
      <c r="D64" s="112">
        <v>0</v>
      </c>
      <c r="E64" s="112">
        <v>0</v>
      </c>
      <c r="F64" s="113" t="str">
        <f t="shared" si="1"/>
        <v>-</v>
      </c>
      <c r="G64" s="155"/>
      <c r="H64" s="155"/>
      <c r="I64" s="155"/>
      <c r="J64" s="155"/>
      <c r="K64" s="155"/>
      <c r="L64" s="155"/>
      <c r="M64" s="155"/>
      <c r="N64" s="155"/>
      <c r="O64" s="155"/>
      <c r="P64" s="155"/>
      <c r="Q64" s="155"/>
      <c r="R64" s="155"/>
      <c r="S64" s="155"/>
      <c r="T64" s="155"/>
      <c r="U64" s="155"/>
      <c r="V64" s="155"/>
      <c r="W64" s="155"/>
    </row>
    <row r="65" spans="1:23" s="21" customFormat="1" ht="12.75" customHeight="1" x14ac:dyDescent="0.2">
      <c r="A65" s="110" t="s">
        <v>2136</v>
      </c>
      <c r="B65" s="107" t="s">
        <v>2137</v>
      </c>
      <c r="C65" s="153" t="s">
        <v>2136</v>
      </c>
      <c r="D65" s="112">
        <v>0</v>
      </c>
      <c r="E65" s="112">
        <v>0</v>
      </c>
      <c r="F65" s="113" t="str">
        <f t="shared" si="1"/>
        <v>-</v>
      </c>
      <c r="G65" s="155"/>
      <c r="H65" s="155"/>
      <c r="I65" s="155"/>
      <c r="J65" s="155"/>
      <c r="K65" s="155"/>
      <c r="L65" s="155"/>
      <c r="M65" s="155"/>
      <c r="N65" s="155"/>
      <c r="O65" s="155"/>
      <c r="P65" s="155"/>
      <c r="Q65" s="155"/>
      <c r="R65" s="155"/>
      <c r="S65" s="155"/>
      <c r="T65" s="155"/>
      <c r="U65" s="155"/>
      <c r="V65" s="155"/>
      <c r="W65" s="155"/>
    </row>
    <row r="66" spans="1:23" s="21" customFormat="1" ht="12.75" customHeight="1" x14ac:dyDescent="0.2">
      <c r="A66" s="110" t="s">
        <v>2138</v>
      </c>
      <c r="B66" s="107" t="s">
        <v>2139</v>
      </c>
      <c r="C66" s="153" t="s">
        <v>2138</v>
      </c>
      <c r="D66" s="112">
        <v>0</v>
      </c>
      <c r="E66" s="112">
        <v>0</v>
      </c>
      <c r="F66" s="113" t="str">
        <f t="shared" si="1"/>
        <v>-</v>
      </c>
      <c r="G66" s="155"/>
      <c r="H66" s="155"/>
      <c r="I66" s="155"/>
      <c r="J66" s="155"/>
      <c r="K66" s="155"/>
      <c r="L66" s="155"/>
      <c r="M66" s="155"/>
      <c r="N66" s="155"/>
      <c r="O66" s="155"/>
      <c r="P66" s="155"/>
      <c r="Q66" s="155"/>
      <c r="R66" s="155"/>
      <c r="S66" s="155"/>
      <c r="T66" s="155"/>
      <c r="U66" s="155"/>
      <c r="V66" s="155"/>
      <c r="W66" s="155"/>
    </row>
    <row r="67" spans="1:23" s="21" customFormat="1" ht="12.75" customHeight="1" x14ac:dyDescent="0.2">
      <c r="A67" s="110" t="s">
        <v>2140</v>
      </c>
      <c r="B67" s="107" t="s">
        <v>2141</v>
      </c>
      <c r="C67" s="153" t="s">
        <v>2140</v>
      </c>
      <c r="D67" s="112">
        <v>0</v>
      </c>
      <c r="E67" s="112">
        <v>0</v>
      </c>
      <c r="F67" s="113" t="str">
        <f t="shared" si="1"/>
        <v>-</v>
      </c>
      <c r="G67" s="155"/>
      <c r="H67" s="155"/>
      <c r="I67" s="155"/>
      <c r="J67" s="155"/>
      <c r="K67" s="155"/>
      <c r="L67" s="155"/>
      <c r="M67" s="155"/>
      <c r="N67" s="155"/>
      <c r="O67" s="155"/>
      <c r="P67" s="155"/>
      <c r="Q67" s="155"/>
      <c r="R67" s="155"/>
      <c r="S67" s="155"/>
      <c r="T67" s="155"/>
      <c r="U67" s="155"/>
      <c r="V67" s="155"/>
      <c r="W67" s="155"/>
    </row>
    <row r="68" spans="1:23" s="21" customFormat="1" ht="24" customHeight="1" x14ac:dyDescent="0.2">
      <c r="A68" s="110" t="s">
        <v>2142</v>
      </c>
      <c r="B68" s="107" t="s">
        <v>2143</v>
      </c>
      <c r="C68" s="153" t="s">
        <v>2142</v>
      </c>
      <c r="D68" s="112">
        <v>0</v>
      </c>
      <c r="E68" s="112">
        <v>0</v>
      </c>
      <c r="F68" s="113" t="str">
        <f t="shared" si="1"/>
        <v>-</v>
      </c>
      <c r="G68" s="155"/>
      <c r="H68" s="155"/>
      <c r="I68" s="155"/>
      <c r="J68" s="155"/>
      <c r="K68" s="155"/>
      <c r="L68" s="155"/>
      <c r="M68" s="155"/>
      <c r="N68" s="155"/>
      <c r="O68" s="155"/>
      <c r="P68" s="155"/>
      <c r="Q68" s="155"/>
      <c r="R68" s="155"/>
      <c r="S68" s="155"/>
      <c r="T68" s="155"/>
      <c r="U68" s="155"/>
      <c r="V68" s="155"/>
      <c r="W68" s="155"/>
    </row>
    <row r="69" spans="1:23" s="21" customFormat="1" ht="12.75" customHeight="1" x14ac:dyDescent="0.2">
      <c r="A69" s="110" t="s">
        <v>2144</v>
      </c>
      <c r="B69" s="107" t="s">
        <v>2145</v>
      </c>
      <c r="C69" s="153" t="s">
        <v>2144</v>
      </c>
      <c r="D69" s="154">
        <f>D70+D82+D88+D119+D135+D147+D165+D171</f>
        <v>68908.62</v>
      </c>
      <c r="E69" s="154">
        <f>E70+E82+E88+E119+E135+E147+E165+E171</f>
        <v>75807.659999999989</v>
      </c>
      <c r="F69" s="113">
        <f t="shared" si="1"/>
        <v>110.01186789112884</v>
      </c>
      <c r="G69" s="155"/>
      <c r="H69" s="155"/>
      <c r="I69" s="155"/>
      <c r="J69" s="155"/>
      <c r="K69" s="155"/>
      <c r="L69" s="155"/>
      <c r="M69" s="155"/>
      <c r="N69" s="155"/>
      <c r="O69" s="155"/>
      <c r="P69" s="155"/>
      <c r="Q69" s="155"/>
      <c r="R69" s="155"/>
      <c r="S69" s="155"/>
      <c r="T69" s="155"/>
      <c r="U69" s="155"/>
      <c r="V69" s="155"/>
      <c r="W69" s="155"/>
    </row>
    <row r="70" spans="1:23" s="21" customFormat="1" ht="12.75" customHeight="1" x14ac:dyDescent="0.2">
      <c r="A70" s="110" t="s">
        <v>1303</v>
      </c>
      <c r="B70" s="107" t="s">
        <v>2146</v>
      </c>
      <c r="C70" s="153" t="s">
        <v>1303</v>
      </c>
      <c r="D70" s="154">
        <f>+D71+D76+D80+D81</f>
        <v>0</v>
      </c>
      <c r="E70" s="154">
        <f>+E71+E76+E80+E81</f>
        <v>0</v>
      </c>
      <c r="F70" s="113" t="str">
        <f t="shared" ref="F70:F101" si="2">IF(D70&gt;0,IF(E70/D70&gt;=100,"&gt;&gt;100",E70/D70*100),"-")</f>
        <v>-</v>
      </c>
      <c r="G70" s="155"/>
      <c r="H70" s="155"/>
      <c r="I70" s="155"/>
      <c r="J70" s="155"/>
      <c r="K70" s="155"/>
      <c r="L70" s="155"/>
      <c r="M70" s="155"/>
      <c r="N70" s="155"/>
      <c r="O70" s="155"/>
      <c r="P70" s="155"/>
      <c r="Q70" s="155"/>
      <c r="R70" s="155"/>
      <c r="S70" s="155"/>
      <c r="T70" s="155"/>
      <c r="U70" s="155"/>
      <c r="V70" s="155"/>
      <c r="W70" s="155"/>
    </row>
    <row r="71" spans="1:23" s="21" customFormat="1" ht="12.75" customHeight="1" x14ac:dyDescent="0.2">
      <c r="A71" s="110" t="s">
        <v>2147</v>
      </c>
      <c r="B71" s="107" t="s">
        <v>2148</v>
      </c>
      <c r="C71" s="153" t="s">
        <v>2147</v>
      </c>
      <c r="D71" s="154">
        <f>SUM(D72:D75)</f>
        <v>0</v>
      </c>
      <c r="E71" s="154">
        <f>SUM(E72:E75)</f>
        <v>0</v>
      </c>
      <c r="F71" s="113" t="str">
        <f t="shared" si="2"/>
        <v>-</v>
      </c>
      <c r="G71" s="155"/>
      <c r="H71" s="155"/>
      <c r="I71" s="155"/>
      <c r="J71" s="155"/>
      <c r="K71" s="155"/>
      <c r="L71" s="155"/>
      <c r="M71" s="155"/>
      <c r="N71" s="155"/>
      <c r="O71" s="155"/>
      <c r="P71" s="155"/>
      <c r="Q71" s="155"/>
      <c r="R71" s="155"/>
      <c r="S71" s="155"/>
      <c r="T71" s="155"/>
      <c r="U71" s="155"/>
      <c r="V71" s="155"/>
      <c r="W71" s="155"/>
    </row>
    <row r="72" spans="1:23" s="21" customFormat="1" ht="12.75" customHeight="1" x14ac:dyDescent="0.2">
      <c r="A72" s="110" t="s">
        <v>2149</v>
      </c>
      <c r="B72" s="107" t="s">
        <v>2150</v>
      </c>
      <c r="C72" s="153" t="s">
        <v>2149</v>
      </c>
      <c r="D72" s="112">
        <v>0</v>
      </c>
      <c r="E72" s="112">
        <v>0</v>
      </c>
      <c r="F72" s="113" t="str">
        <f t="shared" si="2"/>
        <v>-</v>
      </c>
      <c r="G72" s="155"/>
      <c r="H72" s="155"/>
      <c r="I72" s="155"/>
      <c r="J72" s="155"/>
      <c r="K72" s="155"/>
      <c r="L72" s="155"/>
      <c r="M72" s="155"/>
      <c r="N72" s="155"/>
      <c r="O72" s="155"/>
      <c r="P72" s="155"/>
      <c r="Q72" s="155"/>
      <c r="R72" s="155"/>
      <c r="S72" s="155"/>
      <c r="T72" s="155"/>
      <c r="U72" s="155"/>
      <c r="V72" s="155"/>
      <c r="W72" s="155"/>
    </row>
    <row r="73" spans="1:23" s="21" customFormat="1" ht="12.75" customHeight="1" x14ac:dyDescent="0.2">
      <c r="A73" s="110" t="s">
        <v>2151</v>
      </c>
      <c r="B73" s="107" t="s">
        <v>2152</v>
      </c>
      <c r="C73" s="153" t="s">
        <v>2151</v>
      </c>
      <c r="D73" s="112">
        <v>0</v>
      </c>
      <c r="E73" s="112">
        <v>0</v>
      </c>
      <c r="F73" s="113" t="str">
        <f t="shared" si="2"/>
        <v>-</v>
      </c>
      <c r="G73" s="155"/>
      <c r="H73" s="155"/>
      <c r="I73" s="155"/>
      <c r="J73" s="155"/>
      <c r="K73" s="155"/>
      <c r="L73" s="155"/>
      <c r="M73" s="155"/>
      <c r="N73" s="155"/>
      <c r="O73" s="155"/>
      <c r="P73" s="155"/>
      <c r="Q73" s="155"/>
      <c r="R73" s="155"/>
      <c r="S73" s="155"/>
      <c r="T73" s="155"/>
      <c r="U73" s="155"/>
      <c r="V73" s="155"/>
      <c r="W73" s="155"/>
    </row>
    <row r="74" spans="1:23" s="21" customFormat="1" ht="12.75" customHeight="1" x14ac:dyDescent="0.2">
      <c r="A74" s="110" t="s">
        <v>2153</v>
      </c>
      <c r="B74" s="107" t="s">
        <v>2154</v>
      </c>
      <c r="C74" s="153" t="s">
        <v>2153</v>
      </c>
      <c r="D74" s="112">
        <v>0</v>
      </c>
      <c r="E74" s="112">
        <v>0</v>
      </c>
      <c r="F74" s="113" t="str">
        <f t="shared" si="2"/>
        <v>-</v>
      </c>
      <c r="G74" s="155"/>
      <c r="H74" s="155"/>
      <c r="I74" s="155"/>
      <c r="J74" s="155"/>
      <c r="K74" s="155"/>
      <c r="L74" s="155"/>
      <c r="M74" s="155"/>
      <c r="N74" s="155"/>
      <c r="O74" s="155"/>
      <c r="P74" s="155"/>
      <c r="Q74" s="155"/>
      <c r="R74" s="155"/>
      <c r="S74" s="155"/>
      <c r="T74" s="155"/>
      <c r="U74" s="155"/>
      <c r="V74" s="155"/>
      <c r="W74" s="155"/>
    </row>
    <row r="75" spans="1:23" s="21" customFormat="1" ht="12.75" customHeight="1" x14ac:dyDescent="0.2">
      <c r="A75" s="110" t="s">
        <v>2155</v>
      </c>
      <c r="B75" s="107" t="s">
        <v>2156</v>
      </c>
      <c r="C75" s="153" t="s">
        <v>2155</v>
      </c>
      <c r="D75" s="112">
        <v>0</v>
      </c>
      <c r="E75" s="112">
        <v>0</v>
      </c>
      <c r="F75" s="113" t="str">
        <f t="shared" si="2"/>
        <v>-</v>
      </c>
      <c r="G75" s="155"/>
      <c r="H75" s="155"/>
      <c r="I75" s="155"/>
      <c r="J75" s="155"/>
      <c r="K75" s="155"/>
      <c r="L75" s="155"/>
      <c r="M75" s="155"/>
      <c r="N75" s="155"/>
      <c r="O75" s="155"/>
      <c r="P75" s="155"/>
      <c r="Q75" s="155"/>
      <c r="R75" s="155"/>
      <c r="S75" s="155"/>
      <c r="T75" s="155"/>
      <c r="U75" s="155"/>
      <c r="V75" s="155"/>
      <c r="W75" s="155"/>
    </row>
    <row r="76" spans="1:23" s="21" customFormat="1" ht="24" customHeight="1" x14ac:dyDescent="0.2">
      <c r="A76" s="110" t="s">
        <v>2157</v>
      </c>
      <c r="B76" s="107" t="s">
        <v>2158</v>
      </c>
      <c r="C76" s="153" t="s">
        <v>2157</v>
      </c>
      <c r="D76" s="154">
        <f>SUM(D77:D79)</f>
        <v>0</v>
      </c>
      <c r="E76" s="154">
        <f>SUM(E77:E79)</f>
        <v>0</v>
      </c>
      <c r="F76" s="113" t="str">
        <f t="shared" si="2"/>
        <v>-</v>
      </c>
      <c r="G76" s="155"/>
      <c r="H76" s="155"/>
      <c r="I76" s="155"/>
      <c r="J76" s="155"/>
      <c r="K76" s="155"/>
      <c r="L76" s="155"/>
      <c r="M76" s="155"/>
      <c r="N76" s="155"/>
      <c r="O76" s="155"/>
      <c r="P76" s="155"/>
      <c r="Q76" s="155"/>
      <c r="R76" s="155"/>
      <c r="S76" s="155"/>
      <c r="T76" s="155"/>
      <c r="U76" s="155"/>
      <c r="V76" s="155"/>
      <c r="W76" s="155"/>
    </row>
    <row r="77" spans="1:23" s="21" customFormat="1" ht="12.75" customHeight="1" x14ac:dyDescent="0.2">
      <c r="A77" s="110" t="s">
        <v>2159</v>
      </c>
      <c r="B77" s="107" t="s">
        <v>2160</v>
      </c>
      <c r="C77" s="153" t="s">
        <v>2159</v>
      </c>
      <c r="D77" s="112">
        <v>0</v>
      </c>
      <c r="E77" s="112">
        <v>0</v>
      </c>
      <c r="F77" s="113" t="str">
        <f t="shared" si="2"/>
        <v>-</v>
      </c>
      <c r="G77" s="155"/>
      <c r="H77" s="155"/>
      <c r="I77" s="155"/>
      <c r="J77" s="155"/>
      <c r="K77" s="155"/>
      <c r="L77" s="155"/>
      <c r="M77" s="155"/>
      <c r="N77" s="155"/>
      <c r="O77" s="155"/>
      <c r="P77" s="155"/>
      <c r="Q77" s="155"/>
      <c r="R77" s="155"/>
      <c r="S77" s="155"/>
      <c r="T77" s="155"/>
      <c r="U77" s="155"/>
      <c r="V77" s="155"/>
      <c r="W77" s="155"/>
    </row>
    <row r="78" spans="1:23" s="21" customFormat="1" ht="12.75" customHeight="1" x14ac:dyDescent="0.2">
      <c r="A78" s="110" t="s">
        <v>2161</v>
      </c>
      <c r="B78" s="107" t="s">
        <v>2162</v>
      </c>
      <c r="C78" s="153" t="s">
        <v>2161</v>
      </c>
      <c r="D78" s="112">
        <v>0</v>
      </c>
      <c r="E78" s="112">
        <v>0</v>
      </c>
      <c r="F78" s="113" t="str">
        <f t="shared" si="2"/>
        <v>-</v>
      </c>
      <c r="G78" s="155"/>
      <c r="H78" s="155"/>
      <c r="I78" s="155"/>
      <c r="J78" s="155"/>
      <c r="K78" s="155"/>
      <c r="L78" s="155"/>
      <c r="M78" s="155"/>
      <c r="N78" s="155"/>
      <c r="O78" s="155"/>
      <c r="P78" s="155"/>
      <c r="Q78" s="155"/>
      <c r="R78" s="155"/>
      <c r="S78" s="155"/>
      <c r="T78" s="155"/>
      <c r="U78" s="155"/>
      <c r="V78" s="155"/>
      <c r="W78" s="155"/>
    </row>
    <row r="79" spans="1:23" s="21" customFormat="1" ht="12.75" customHeight="1" x14ac:dyDescent="0.2">
      <c r="A79" s="110" t="s">
        <v>2163</v>
      </c>
      <c r="B79" s="107" t="s">
        <v>2164</v>
      </c>
      <c r="C79" s="153" t="s">
        <v>2163</v>
      </c>
      <c r="D79" s="112">
        <v>0</v>
      </c>
      <c r="E79" s="112">
        <v>0</v>
      </c>
      <c r="F79" s="113" t="str">
        <f t="shared" si="2"/>
        <v>-</v>
      </c>
      <c r="G79" s="155"/>
      <c r="H79" s="155"/>
      <c r="I79" s="155"/>
      <c r="J79" s="155"/>
      <c r="K79" s="155"/>
      <c r="L79" s="155"/>
      <c r="M79" s="155"/>
      <c r="N79" s="155"/>
      <c r="O79" s="155"/>
      <c r="P79" s="155"/>
      <c r="Q79" s="155"/>
      <c r="R79" s="155"/>
      <c r="S79" s="155"/>
      <c r="T79" s="155"/>
      <c r="U79" s="155"/>
      <c r="V79" s="155"/>
      <c r="W79" s="155"/>
    </row>
    <row r="80" spans="1:23" s="21" customFormat="1" ht="12.75" customHeight="1" x14ac:dyDescent="0.2">
      <c r="A80" s="110" t="s">
        <v>2165</v>
      </c>
      <c r="B80" s="107" t="s">
        <v>2166</v>
      </c>
      <c r="C80" s="153" t="s">
        <v>2165</v>
      </c>
      <c r="D80" s="112">
        <v>0</v>
      </c>
      <c r="E80" s="112">
        <v>0</v>
      </c>
      <c r="F80" s="113" t="str">
        <f t="shared" si="2"/>
        <v>-</v>
      </c>
      <c r="G80" s="155"/>
      <c r="H80" s="155"/>
      <c r="I80" s="155"/>
      <c r="J80" s="155"/>
      <c r="K80" s="155"/>
      <c r="L80" s="155"/>
      <c r="M80" s="155"/>
      <c r="N80" s="155"/>
      <c r="O80" s="155"/>
      <c r="P80" s="155"/>
      <c r="Q80" s="155"/>
      <c r="R80" s="155"/>
      <c r="S80" s="155"/>
      <c r="T80" s="155"/>
      <c r="U80" s="155"/>
      <c r="V80" s="155"/>
      <c r="W80" s="155"/>
    </row>
    <row r="81" spans="1:23" s="21" customFormat="1" ht="12.75" customHeight="1" x14ac:dyDescent="0.2">
      <c r="A81" s="110" t="s">
        <v>2167</v>
      </c>
      <c r="B81" s="107" t="s">
        <v>2168</v>
      </c>
      <c r="C81" s="153" t="s">
        <v>2167</v>
      </c>
      <c r="D81" s="112">
        <v>0</v>
      </c>
      <c r="E81" s="112">
        <v>0</v>
      </c>
      <c r="F81" s="113" t="str">
        <f t="shared" si="2"/>
        <v>-</v>
      </c>
      <c r="G81" s="155"/>
      <c r="H81" s="155"/>
      <c r="I81" s="155"/>
      <c r="J81" s="155"/>
      <c r="K81" s="155"/>
      <c r="L81" s="155"/>
      <c r="M81" s="155"/>
      <c r="N81" s="155"/>
      <c r="O81" s="155"/>
      <c r="P81" s="155"/>
      <c r="Q81" s="155"/>
      <c r="R81" s="155"/>
      <c r="S81" s="155"/>
      <c r="T81" s="155"/>
      <c r="U81" s="155"/>
      <c r="V81" s="155"/>
      <c r="W81" s="155"/>
    </row>
    <row r="82" spans="1:23" s="21" customFormat="1" ht="24" customHeight="1" x14ac:dyDescent="0.2">
      <c r="A82" s="110" t="s">
        <v>2169</v>
      </c>
      <c r="B82" s="107" t="s">
        <v>2170</v>
      </c>
      <c r="C82" s="153" t="s">
        <v>2169</v>
      </c>
      <c r="D82" s="154">
        <f>SUM(D83:D85)-D86+D87</f>
        <v>993.65000000000009</v>
      </c>
      <c r="E82" s="154">
        <f>SUM(E83:E85)-E86+E87</f>
        <v>2561.33</v>
      </c>
      <c r="F82" s="113">
        <f t="shared" si="2"/>
        <v>257.76983847431183</v>
      </c>
      <c r="G82" s="155"/>
      <c r="H82" s="155"/>
      <c r="I82" s="155"/>
      <c r="J82" s="155"/>
      <c r="K82" s="155"/>
      <c r="L82" s="155"/>
      <c r="M82" s="155"/>
      <c r="N82" s="155"/>
      <c r="O82" s="155"/>
      <c r="P82" s="155"/>
      <c r="Q82" s="155"/>
      <c r="R82" s="155"/>
      <c r="S82" s="155"/>
      <c r="T82" s="155"/>
      <c r="U82" s="155"/>
      <c r="V82" s="155"/>
      <c r="W82" s="155"/>
    </row>
    <row r="83" spans="1:23" s="21" customFormat="1" ht="12.75" customHeight="1" x14ac:dyDescent="0.2">
      <c r="A83" s="110" t="s">
        <v>2171</v>
      </c>
      <c r="B83" s="107" t="s">
        <v>2172</v>
      </c>
      <c r="C83" s="153" t="s">
        <v>2171</v>
      </c>
      <c r="D83" s="112">
        <v>0</v>
      </c>
      <c r="E83" s="112">
        <v>0</v>
      </c>
      <c r="F83" s="113" t="str">
        <f t="shared" si="2"/>
        <v>-</v>
      </c>
      <c r="G83" s="155"/>
      <c r="H83" s="155"/>
      <c r="I83" s="155"/>
      <c r="J83" s="155"/>
      <c r="K83" s="155"/>
      <c r="L83" s="155"/>
      <c r="M83" s="155"/>
      <c r="N83" s="155"/>
      <c r="O83" s="155"/>
      <c r="P83" s="155"/>
      <c r="Q83" s="155"/>
      <c r="R83" s="155"/>
      <c r="S83" s="155"/>
      <c r="T83" s="155"/>
      <c r="U83" s="155"/>
      <c r="V83" s="155"/>
      <c r="W83" s="155"/>
    </row>
    <row r="84" spans="1:23" s="21" customFormat="1" ht="12.75" customHeight="1" x14ac:dyDescent="0.2">
      <c r="A84" s="110" t="s">
        <v>2173</v>
      </c>
      <c r="B84" s="107" t="s">
        <v>2174</v>
      </c>
      <c r="C84" s="153" t="s">
        <v>2173</v>
      </c>
      <c r="D84" s="112">
        <v>0</v>
      </c>
      <c r="E84" s="112">
        <v>0</v>
      </c>
      <c r="F84" s="113" t="str">
        <f t="shared" si="2"/>
        <v>-</v>
      </c>
      <c r="G84" s="155"/>
      <c r="H84" s="155"/>
      <c r="I84" s="155"/>
      <c r="J84" s="155"/>
      <c r="K84" s="155"/>
      <c r="L84" s="155"/>
      <c r="M84" s="155"/>
      <c r="N84" s="155"/>
      <c r="O84" s="155"/>
      <c r="P84" s="155"/>
      <c r="Q84" s="155"/>
      <c r="R84" s="155"/>
      <c r="S84" s="155"/>
      <c r="T84" s="155"/>
      <c r="U84" s="155"/>
      <c r="V84" s="155"/>
      <c r="W84" s="155"/>
    </row>
    <row r="85" spans="1:23" s="21" customFormat="1" ht="12.75" customHeight="1" x14ac:dyDescent="0.2">
      <c r="A85" s="110" t="s">
        <v>2175</v>
      </c>
      <c r="B85" s="107" t="s">
        <v>2176</v>
      </c>
      <c r="C85" s="153" t="s">
        <v>2175</v>
      </c>
      <c r="D85" s="112">
        <v>298.7</v>
      </c>
      <c r="E85" s="112">
        <v>0</v>
      </c>
      <c r="F85" s="113">
        <f t="shared" si="2"/>
        <v>0</v>
      </c>
      <c r="G85" s="155"/>
      <c r="H85" s="155"/>
      <c r="I85" s="155"/>
      <c r="J85" s="155"/>
      <c r="K85" s="155"/>
      <c r="L85" s="155"/>
      <c r="M85" s="155"/>
      <c r="N85" s="155"/>
      <c r="O85" s="155"/>
      <c r="P85" s="155"/>
      <c r="Q85" s="155"/>
      <c r="R85" s="155"/>
      <c r="S85" s="155"/>
      <c r="T85" s="155"/>
      <c r="U85" s="155"/>
      <c r="V85" s="155"/>
      <c r="W85" s="155"/>
    </row>
    <row r="86" spans="1:23" s="21" customFormat="1" ht="24" customHeight="1" x14ac:dyDescent="0.2">
      <c r="A86" s="110" t="s">
        <v>2177</v>
      </c>
      <c r="B86" s="107" t="s">
        <v>2178</v>
      </c>
      <c r="C86" s="153" t="s">
        <v>2177</v>
      </c>
      <c r="D86" s="112">
        <v>0</v>
      </c>
      <c r="E86" s="112">
        <v>0</v>
      </c>
      <c r="F86" s="113" t="str">
        <f t="shared" si="2"/>
        <v>-</v>
      </c>
      <c r="G86" s="155"/>
      <c r="H86" s="155"/>
      <c r="I86" s="155"/>
      <c r="J86" s="155"/>
      <c r="K86" s="155"/>
      <c r="L86" s="155"/>
      <c r="M86" s="155"/>
      <c r="N86" s="155"/>
      <c r="O86" s="155"/>
      <c r="P86" s="155"/>
      <c r="Q86" s="155"/>
      <c r="R86" s="155"/>
      <c r="S86" s="155"/>
      <c r="T86" s="155"/>
      <c r="U86" s="155"/>
      <c r="V86" s="155"/>
      <c r="W86" s="155"/>
    </row>
    <row r="87" spans="1:23" s="21" customFormat="1" ht="12.75" customHeight="1" x14ac:dyDescent="0.2">
      <c r="A87" s="110" t="s">
        <v>2179</v>
      </c>
      <c r="B87" s="107" t="s">
        <v>2180</v>
      </c>
      <c r="C87" s="153" t="s">
        <v>2179</v>
      </c>
      <c r="D87" s="112">
        <v>694.95</v>
      </c>
      <c r="E87" s="112">
        <v>2561.33</v>
      </c>
      <c r="F87" s="113">
        <f t="shared" si="2"/>
        <v>368.56320598604214</v>
      </c>
      <c r="G87" s="155"/>
      <c r="H87" s="155"/>
      <c r="I87" s="155"/>
      <c r="J87" s="155"/>
      <c r="K87" s="155"/>
      <c r="L87" s="155"/>
      <c r="M87" s="155"/>
      <c r="N87" s="155"/>
      <c r="O87" s="155"/>
      <c r="P87" s="155"/>
      <c r="Q87" s="155"/>
      <c r="R87" s="155"/>
      <c r="S87" s="155"/>
      <c r="T87" s="155"/>
      <c r="U87" s="155"/>
      <c r="V87" s="155"/>
      <c r="W87" s="155"/>
    </row>
    <row r="88" spans="1:23" s="21" customFormat="1" ht="12.75" customHeight="1" x14ac:dyDescent="0.2">
      <c r="A88" s="110" t="s">
        <v>2181</v>
      </c>
      <c r="B88" s="107" t="s">
        <v>2182</v>
      </c>
      <c r="C88" s="153" t="s">
        <v>2181</v>
      </c>
      <c r="D88" s="154">
        <f>D89+D107-D118</f>
        <v>0</v>
      </c>
      <c r="E88" s="154">
        <f>E89+E107-E118</f>
        <v>0</v>
      </c>
      <c r="F88" s="113" t="str">
        <f t="shared" si="2"/>
        <v>-</v>
      </c>
      <c r="G88" s="155"/>
      <c r="H88" s="155"/>
      <c r="I88" s="155"/>
      <c r="J88" s="155"/>
      <c r="K88" s="155"/>
      <c r="L88" s="155"/>
      <c r="M88" s="155"/>
      <c r="N88" s="155"/>
      <c r="O88" s="155"/>
      <c r="P88" s="155"/>
      <c r="Q88" s="155"/>
      <c r="R88" s="155"/>
      <c r="S88" s="155"/>
      <c r="T88" s="155"/>
      <c r="U88" s="155"/>
      <c r="V88" s="155"/>
      <c r="W88" s="155"/>
    </row>
    <row r="89" spans="1:23" s="21" customFormat="1" ht="36" customHeight="1" x14ac:dyDescent="0.2">
      <c r="A89" s="110"/>
      <c r="B89" s="107" t="s">
        <v>2183</v>
      </c>
      <c r="C89" s="153" t="s">
        <v>2184</v>
      </c>
      <c r="D89" s="154">
        <f>SUM(D90:D106)</f>
        <v>0</v>
      </c>
      <c r="E89" s="154">
        <f>SUM(E90:E106)</f>
        <v>0</v>
      </c>
      <c r="F89" s="113" t="str">
        <f t="shared" si="2"/>
        <v>-</v>
      </c>
      <c r="G89" s="155"/>
      <c r="H89" s="155"/>
      <c r="I89" s="155"/>
      <c r="J89" s="155"/>
      <c r="K89" s="155"/>
      <c r="L89" s="155"/>
      <c r="M89" s="155"/>
      <c r="N89" s="155"/>
      <c r="O89" s="155"/>
      <c r="P89" s="155"/>
      <c r="Q89" s="155"/>
      <c r="R89" s="155"/>
      <c r="S89" s="155"/>
      <c r="T89" s="155"/>
      <c r="U89" s="155"/>
      <c r="V89" s="155"/>
      <c r="W89" s="155"/>
    </row>
    <row r="90" spans="1:23" s="21" customFormat="1" ht="12.75" customHeight="1" x14ac:dyDescent="0.2">
      <c r="A90" s="110" t="s">
        <v>2185</v>
      </c>
      <c r="B90" s="107" t="s">
        <v>2186</v>
      </c>
      <c r="C90" s="153" t="s">
        <v>2185</v>
      </c>
      <c r="D90" s="112">
        <v>0</v>
      </c>
      <c r="E90" s="112">
        <v>0</v>
      </c>
      <c r="F90" s="113" t="str">
        <f t="shared" si="2"/>
        <v>-</v>
      </c>
      <c r="G90" s="155"/>
      <c r="H90" s="155"/>
      <c r="I90" s="155"/>
      <c r="J90" s="155"/>
      <c r="K90" s="155"/>
      <c r="L90" s="155"/>
      <c r="M90" s="155"/>
      <c r="N90" s="155"/>
      <c r="O90" s="155"/>
      <c r="P90" s="155"/>
      <c r="Q90" s="155"/>
      <c r="R90" s="155"/>
      <c r="S90" s="155"/>
      <c r="T90" s="155"/>
      <c r="U90" s="155"/>
      <c r="V90" s="155"/>
      <c r="W90" s="155"/>
    </row>
    <row r="91" spans="1:23" s="21" customFormat="1" ht="12.75" customHeight="1" x14ac:dyDescent="0.2">
      <c r="A91" s="110" t="s">
        <v>2187</v>
      </c>
      <c r="B91" s="107" t="s">
        <v>2188</v>
      </c>
      <c r="C91" s="153" t="s">
        <v>2187</v>
      </c>
      <c r="D91" s="112">
        <v>0</v>
      </c>
      <c r="E91" s="112">
        <v>0</v>
      </c>
      <c r="F91" s="113" t="str">
        <f t="shared" si="2"/>
        <v>-</v>
      </c>
      <c r="G91" s="155"/>
      <c r="H91" s="155"/>
      <c r="I91" s="155"/>
      <c r="J91" s="155"/>
      <c r="K91" s="155"/>
      <c r="L91" s="155"/>
      <c r="M91" s="155"/>
      <c r="N91" s="155"/>
      <c r="O91" s="155"/>
      <c r="P91" s="155"/>
      <c r="Q91" s="155"/>
      <c r="R91" s="155"/>
      <c r="S91" s="155"/>
      <c r="T91" s="155"/>
      <c r="U91" s="155"/>
      <c r="V91" s="155"/>
      <c r="W91" s="155"/>
    </row>
    <row r="92" spans="1:23" s="21" customFormat="1" ht="12.75" customHeight="1" x14ac:dyDescent="0.2">
      <c r="A92" s="110" t="s">
        <v>2189</v>
      </c>
      <c r="B92" s="107" t="s">
        <v>2190</v>
      </c>
      <c r="C92" s="153" t="s">
        <v>2189</v>
      </c>
      <c r="D92" s="112">
        <v>0</v>
      </c>
      <c r="E92" s="112">
        <v>0</v>
      </c>
      <c r="F92" s="113" t="str">
        <f t="shared" si="2"/>
        <v>-</v>
      </c>
      <c r="G92" s="155"/>
      <c r="H92" s="155"/>
      <c r="I92" s="155"/>
      <c r="J92" s="155"/>
      <c r="K92" s="155"/>
      <c r="L92" s="155"/>
      <c r="M92" s="155"/>
      <c r="N92" s="155"/>
      <c r="O92" s="155"/>
      <c r="P92" s="155"/>
      <c r="Q92" s="155"/>
      <c r="R92" s="155"/>
      <c r="S92" s="155"/>
      <c r="T92" s="155"/>
      <c r="U92" s="155"/>
      <c r="V92" s="155"/>
      <c r="W92" s="155"/>
    </row>
    <row r="93" spans="1:23" s="21" customFormat="1" ht="12.75" customHeight="1" x14ac:dyDescent="0.2">
      <c r="A93" s="110" t="s">
        <v>2191</v>
      </c>
      <c r="B93" s="107" t="s">
        <v>2192</v>
      </c>
      <c r="C93" s="153" t="s">
        <v>2191</v>
      </c>
      <c r="D93" s="112">
        <v>0</v>
      </c>
      <c r="E93" s="112">
        <v>0</v>
      </c>
      <c r="F93" s="113" t="str">
        <f t="shared" si="2"/>
        <v>-</v>
      </c>
      <c r="G93" s="155"/>
      <c r="H93" s="155"/>
      <c r="I93" s="155"/>
      <c r="J93" s="155"/>
      <c r="K93" s="155"/>
      <c r="L93" s="155"/>
      <c r="M93" s="155"/>
      <c r="N93" s="155"/>
      <c r="O93" s="155"/>
      <c r="P93" s="155"/>
      <c r="Q93" s="155"/>
      <c r="R93" s="155"/>
      <c r="S93" s="155"/>
      <c r="T93" s="155"/>
      <c r="U93" s="155"/>
      <c r="V93" s="155"/>
      <c r="W93" s="155"/>
    </row>
    <row r="94" spans="1:23" s="21" customFormat="1" ht="12.75" customHeight="1" x14ac:dyDescent="0.2">
      <c r="A94" s="110" t="s">
        <v>2193</v>
      </c>
      <c r="B94" s="107" t="s">
        <v>2194</v>
      </c>
      <c r="C94" s="153" t="s">
        <v>2193</v>
      </c>
      <c r="D94" s="112">
        <v>0</v>
      </c>
      <c r="E94" s="112">
        <v>0</v>
      </c>
      <c r="F94" s="113" t="str">
        <f t="shared" si="2"/>
        <v>-</v>
      </c>
      <c r="G94" s="155"/>
      <c r="H94" s="155"/>
      <c r="I94" s="155"/>
      <c r="J94" s="155"/>
      <c r="K94" s="155"/>
      <c r="L94" s="155"/>
      <c r="M94" s="155"/>
      <c r="N94" s="155"/>
      <c r="O94" s="155"/>
      <c r="P94" s="155"/>
      <c r="Q94" s="155"/>
      <c r="R94" s="155"/>
      <c r="S94" s="155"/>
      <c r="T94" s="155"/>
      <c r="U94" s="155"/>
      <c r="V94" s="155"/>
      <c r="W94" s="155"/>
    </row>
    <row r="95" spans="1:23" s="21" customFormat="1" ht="12.75" customHeight="1" x14ac:dyDescent="0.2">
      <c r="A95" s="110" t="s">
        <v>2195</v>
      </c>
      <c r="B95" s="107" t="s">
        <v>2196</v>
      </c>
      <c r="C95" s="153" t="s">
        <v>2195</v>
      </c>
      <c r="D95" s="112">
        <v>0</v>
      </c>
      <c r="E95" s="112">
        <v>0</v>
      </c>
      <c r="F95" s="113" t="str">
        <f t="shared" si="2"/>
        <v>-</v>
      </c>
      <c r="G95" s="155"/>
      <c r="H95" s="155"/>
      <c r="I95" s="155"/>
      <c r="J95" s="155"/>
      <c r="K95" s="155"/>
      <c r="L95" s="155"/>
      <c r="M95" s="155"/>
      <c r="N95" s="155"/>
      <c r="O95" s="155"/>
      <c r="P95" s="155"/>
      <c r="Q95" s="155"/>
      <c r="R95" s="155"/>
      <c r="S95" s="155"/>
      <c r="T95" s="155"/>
      <c r="U95" s="155"/>
      <c r="V95" s="155"/>
      <c r="W95" s="155"/>
    </row>
    <row r="96" spans="1:23" s="21" customFormat="1" ht="12.75" customHeight="1" x14ac:dyDescent="0.2">
      <c r="A96" s="110" t="s">
        <v>2197</v>
      </c>
      <c r="B96" s="107" t="s">
        <v>2198</v>
      </c>
      <c r="C96" s="153" t="s">
        <v>2197</v>
      </c>
      <c r="D96" s="112">
        <v>0</v>
      </c>
      <c r="E96" s="112">
        <v>0</v>
      </c>
      <c r="F96" s="113" t="str">
        <f t="shared" si="2"/>
        <v>-</v>
      </c>
      <c r="G96" s="155"/>
      <c r="H96" s="155"/>
      <c r="I96" s="155"/>
      <c r="J96" s="155"/>
      <c r="K96" s="155"/>
      <c r="L96" s="155"/>
      <c r="M96" s="155"/>
      <c r="N96" s="155"/>
      <c r="O96" s="155"/>
      <c r="P96" s="155"/>
      <c r="Q96" s="155"/>
      <c r="R96" s="155"/>
      <c r="S96" s="155"/>
      <c r="T96" s="155"/>
      <c r="U96" s="155"/>
      <c r="V96" s="155"/>
      <c r="W96" s="155"/>
    </row>
    <row r="97" spans="1:23" s="21" customFormat="1" ht="12.75" customHeight="1" x14ac:dyDescent="0.2">
      <c r="A97" s="110" t="s">
        <v>2199</v>
      </c>
      <c r="B97" s="107" t="s">
        <v>2200</v>
      </c>
      <c r="C97" s="153" t="s">
        <v>2199</v>
      </c>
      <c r="D97" s="112">
        <v>0</v>
      </c>
      <c r="E97" s="112">
        <v>0</v>
      </c>
      <c r="F97" s="113" t="str">
        <f t="shared" si="2"/>
        <v>-</v>
      </c>
      <c r="G97" s="155"/>
      <c r="H97" s="155"/>
      <c r="I97" s="155"/>
      <c r="J97" s="155"/>
      <c r="K97" s="155"/>
      <c r="L97" s="155"/>
      <c r="M97" s="155"/>
      <c r="N97" s="155"/>
      <c r="O97" s="155"/>
      <c r="P97" s="155"/>
      <c r="Q97" s="155"/>
      <c r="R97" s="155"/>
      <c r="S97" s="155"/>
      <c r="T97" s="155"/>
      <c r="U97" s="155"/>
      <c r="V97" s="155"/>
      <c r="W97" s="155"/>
    </row>
    <row r="98" spans="1:23" s="21" customFormat="1" ht="12.75" customHeight="1" x14ac:dyDescent="0.2">
      <c r="A98" s="110" t="s">
        <v>2201</v>
      </c>
      <c r="B98" s="107" t="s">
        <v>2202</v>
      </c>
      <c r="C98" s="153" t="s">
        <v>2201</v>
      </c>
      <c r="D98" s="112">
        <v>0</v>
      </c>
      <c r="E98" s="112">
        <v>0</v>
      </c>
      <c r="F98" s="113" t="str">
        <f t="shared" si="2"/>
        <v>-</v>
      </c>
      <c r="G98" s="155"/>
      <c r="H98" s="155"/>
      <c r="I98" s="155"/>
      <c r="J98" s="155"/>
      <c r="K98" s="155"/>
      <c r="L98" s="155"/>
      <c r="M98" s="155"/>
      <c r="N98" s="155"/>
      <c r="O98" s="155"/>
      <c r="P98" s="155"/>
      <c r="Q98" s="155"/>
      <c r="R98" s="155"/>
      <c r="S98" s="155"/>
      <c r="T98" s="155"/>
      <c r="U98" s="155"/>
      <c r="V98" s="155"/>
      <c r="W98" s="155"/>
    </row>
    <row r="99" spans="1:23" s="21" customFormat="1" ht="12.75" customHeight="1" x14ac:dyDescent="0.2">
      <c r="A99" s="110" t="s">
        <v>2203</v>
      </c>
      <c r="B99" s="107" t="s">
        <v>2204</v>
      </c>
      <c r="C99" s="153" t="s">
        <v>2203</v>
      </c>
      <c r="D99" s="112">
        <v>0</v>
      </c>
      <c r="E99" s="112">
        <v>0</v>
      </c>
      <c r="F99" s="113" t="str">
        <f t="shared" si="2"/>
        <v>-</v>
      </c>
      <c r="G99" s="155"/>
      <c r="H99" s="155"/>
      <c r="I99" s="155"/>
      <c r="J99" s="155"/>
      <c r="K99" s="155"/>
      <c r="L99" s="155"/>
      <c r="M99" s="155"/>
      <c r="N99" s="155"/>
      <c r="O99" s="155"/>
      <c r="P99" s="155"/>
      <c r="Q99" s="155"/>
      <c r="R99" s="155"/>
      <c r="S99" s="155"/>
      <c r="T99" s="155"/>
      <c r="U99" s="155"/>
      <c r="V99" s="155"/>
      <c r="W99" s="155"/>
    </row>
    <row r="100" spans="1:23" s="21" customFormat="1" ht="12.75" customHeight="1" x14ac:dyDescent="0.2">
      <c r="A100" s="110" t="s">
        <v>2205</v>
      </c>
      <c r="B100" s="107" t="s">
        <v>2206</v>
      </c>
      <c r="C100" s="153" t="s">
        <v>2205</v>
      </c>
      <c r="D100" s="112">
        <v>0</v>
      </c>
      <c r="E100" s="112">
        <v>0</v>
      </c>
      <c r="F100" s="113" t="str">
        <f t="shared" si="2"/>
        <v>-</v>
      </c>
      <c r="G100" s="155"/>
      <c r="H100" s="155"/>
      <c r="I100" s="155"/>
      <c r="J100" s="155"/>
      <c r="K100" s="155"/>
      <c r="L100" s="155"/>
      <c r="M100" s="155"/>
      <c r="N100" s="155"/>
      <c r="O100" s="155"/>
      <c r="P100" s="155"/>
      <c r="Q100" s="155"/>
      <c r="R100" s="155"/>
      <c r="S100" s="155"/>
      <c r="T100" s="155"/>
      <c r="U100" s="155"/>
      <c r="V100" s="155"/>
      <c r="W100" s="155"/>
    </row>
    <row r="101" spans="1:23" s="21" customFormat="1" ht="12.75" customHeight="1" x14ac:dyDescent="0.2">
      <c r="A101" s="110" t="s">
        <v>2207</v>
      </c>
      <c r="B101" s="107" t="s">
        <v>2208</v>
      </c>
      <c r="C101" s="153" t="s">
        <v>2207</v>
      </c>
      <c r="D101" s="112">
        <v>0</v>
      </c>
      <c r="E101" s="112">
        <v>0</v>
      </c>
      <c r="F101" s="113" t="str">
        <f t="shared" si="2"/>
        <v>-</v>
      </c>
      <c r="G101" s="155"/>
      <c r="H101" s="155"/>
      <c r="I101" s="155"/>
      <c r="J101" s="155"/>
      <c r="K101" s="155"/>
      <c r="L101" s="155"/>
      <c r="M101" s="155"/>
      <c r="N101" s="155"/>
      <c r="O101" s="155"/>
      <c r="P101" s="155"/>
      <c r="Q101" s="155"/>
      <c r="R101" s="155"/>
      <c r="S101" s="155"/>
      <c r="T101" s="155"/>
      <c r="U101" s="155"/>
      <c r="V101" s="155"/>
      <c r="W101" s="155"/>
    </row>
    <row r="102" spans="1:23" s="21" customFormat="1" ht="12.75" customHeight="1" x14ac:dyDescent="0.2">
      <c r="A102" s="110" t="s">
        <v>2209</v>
      </c>
      <c r="B102" s="107" t="s">
        <v>2210</v>
      </c>
      <c r="C102" s="153" t="s">
        <v>2209</v>
      </c>
      <c r="D102" s="112">
        <v>0</v>
      </c>
      <c r="E102" s="112">
        <v>0</v>
      </c>
      <c r="F102" s="113"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s="21" customFormat="1" ht="12.75" customHeight="1" x14ac:dyDescent="0.2">
      <c r="A103" s="110" t="s">
        <v>2211</v>
      </c>
      <c r="B103" s="107" t="s">
        <v>2212</v>
      </c>
      <c r="C103" s="153" t="s">
        <v>2211</v>
      </c>
      <c r="D103" s="112">
        <v>0</v>
      </c>
      <c r="E103" s="112">
        <v>0</v>
      </c>
      <c r="F103" s="113" t="str">
        <f t="shared" si="3"/>
        <v>-</v>
      </c>
      <c r="G103" s="155"/>
      <c r="H103" s="155"/>
      <c r="I103" s="155"/>
      <c r="J103" s="155"/>
      <c r="K103" s="155"/>
      <c r="L103" s="155"/>
      <c r="M103" s="155"/>
      <c r="N103" s="155"/>
      <c r="O103" s="155"/>
      <c r="P103" s="155"/>
      <c r="Q103" s="155"/>
      <c r="R103" s="155"/>
      <c r="S103" s="155"/>
      <c r="T103" s="155"/>
      <c r="U103" s="155"/>
      <c r="V103" s="155"/>
      <c r="W103" s="155"/>
    </row>
    <row r="104" spans="1:23" s="21" customFormat="1" ht="12.75" customHeight="1" x14ac:dyDescent="0.2">
      <c r="A104" s="110" t="s">
        <v>2213</v>
      </c>
      <c r="B104" s="107" t="s">
        <v>2214</v>
      </c>
      <c r="C104" s="153" t="s">
        <v>2213</v>
      </c>
      <c r="D104" s="112">
        <v>0</v>
      </c>
      <c r="E104" s="112">
        <v>0</v>
      </c>
      <c r="F104" s="113" t="str">
        <f t="shared" si="3"/>
        <v>-</v>
      </c>
      <c r="G104" s="155"/>
      <c r="H104" s="155"/>
      <c r="I104" s="155"/>
      <c r="J104" s="155"/>
      <c r="K104" s="155"/>
      <c r="L104" s="155"/>
      <c r="M104" s="155"/>
      <c r="N104" s="155"/>
      <c r="O104" s="155"/>
      <c r="P104" s="155"/>
      <c r="Q104" s="155"/>
      <c r="R104" s="155"/>
      <c r="S104" s="155"/>
      <c r="T104" s="155"/>
      <c r="U104" s="155"/>
      <c r="V104" s="155"/>
      <c r="W104" s="155"/>
    </row>
    <row r="105" spans="1:23" s="21" customFormat="1" ht="12.75" customHeight="1" x14ac:dyDescent="0.2">
      <c r="A105" s="110" t="s">
        <v>2215</v>
      </c>
      <c r="B105" s="107" t="s">
        <v>2216</v>
      </c>
      <c r="C105" s="153" t="s">
        <v>2215</v>
      </c>
      <c r="D105" s="112">
        <v>0</v>
      </c>
      <c r="E105" s="112">
        <v>0</v>
      </c>
      <c r="F105" s="113" t="str">
        <f t="shared" si="3"/>
        <v>-</v>
      </c>
      <c r="G105" s="155"/>
      <c r="H105" s="155"/>
      <c r="I105" s="155"/>
      <c r="J105" s="155"/>
      <c r="K105" s="155"/>
      <c r="L105" s="155"/>
      <c r="M105" s="155"/>
      <c r="N105" s="155"/>
      <c r="O105" s="155"/>
      <c r="P105" s="155"/>
      <c r="Q105" s="155"/>
      <c r="R105" s="155"/>
      <c r="S105" s="155"/>
      <c r="T105" s="155"/>
      <c r="U105" s="155"/>
      <c r="V105" s="155"/>
      <c r="W105" s="155"/>
    </row>
    <row r="106" spans="1:23" s="21" customFormat="1" ht="12" customHeight="1" x14ac:dyDescent="0.2">
      <c r="A106" s="110" t="s">
        <v>2217</v>
      </c>
      <c r="B106" s="107" t="s">
        <v>2218</v>
      </c>
      <c r="C106" s="153" t="s">
        <v>2217</v>
      </c>
      <c r="D106" s="112">
        <v>0</v>
      </c>
      <c r="E106" s="112">
        <v>0</v>
      </c>
      <c r="F106" s="113" t="str">
        <f t="shared" si="3"/>
        <v>-</v>
      </c>
      <c r="G106" s="155"/>
      <c r="H106" s="155"/>
      <c r="I106" s="155"/>
      <c r="J106" s="155"/>
      <c r="K106" s="155"/>
      <c r="L106" s="155"/>
      <c r="M106" s="155"/>
      <c r="N106" s="155"/>
      <c r="O106" s="155"/>
      <c r="P106" s="155"/>
      <c r="Q106" s="155"/>
      <c r="R106" s="155"/>
      <c r="S106" s="155"/>
      <c r="T106" s="155"/>
      <c r="U106" s="155"/>
      <c r="V106" s="155"/>
      <c r="W106" s="155"/>
    </row>
    <row r="107" spans="1:23" s="21" customFormat="1" ht="24" customHeight="1" x14ac:dyDescent="0.2">
      <c r="A107" s="110"/>
      <c r="B107" s="107" t="s">
        <v>2219</v>
      </c>
      <c r="C107" s="153" t="s">
        <v>2220</v>
      </c>
      <c r="D107" s="154">
        <f>SUM(D108:D117)</f>
        <v>0</v>
      </c>
      <c r="E107" s="154">
        <f>SUM(E108:E117)</f>
        <v>0</v>
      </c>
      <c r="F107" s="113" t="str">
        <f t="shared" si="3"/>
        <v>-</v>
      </c>
      <c r="G107" s="155"/>
      <c r="H107" s="155"/>
      <c r="I107" s="155"/>
      <c r="J107" s="155"/>
      <c r="K107" s="155"/>
      <c r="L107" s="155"/>
      <c r="M107" s="155"/>
      <c r="N107" s="155"/>
      <c r="O107" s="155"/>
      <c r="P107" s="155"/>
      <c r="Q107" s="155"/>
      <c r="R107" s="155"/>
      <c r="S107" s="155"/>
      <c r="T107" s="155"/>
      <c r="U107" s="155"/>
      <c r="V107" s="155"/>
      <c r="W107" s="155"/>
    </row>
    <row r="108" spans="1:23" s="21" customFormat="1" ht="12.75" customHeight="1" x14ac:dyDescent="0.2">
      <c r="A108" s="110" t="s">
        <v>2221</v>
      </c>
      <c r="B108" s="107" t="s">
        <v>2222</v>
      </c>
      <c r="C108" s="153" t="s">
        <v>2221</v>
      </c>
      <c r="D108" s="112">
        <v>0</v>
      </c>
      <c r="E108" s="112">
        <v>0</v>
      </c>
      <c r="F108" s="113" t="str">
        <f t="shared" si="3"/>
        <v>-</v>
      </c>
      <c r="G108" s="155"/>
      <c r="H108" s="155"/>
      <c r="I108" s="155"/>
      <c r="J108" s="155"/>
      <c r="K108" s="155"/>
      <c r="L108" s="155"/>
      <c r="M108" s="155"/>
      <c r="N108" s="155"/>
      <c r="O108" s="155"/>
      <c r="P108" s="155"/>
      <c r="Q108" s="155"/>
      <c r="R108" s="155"/>
      <c r="S108" s="155"/>
      <c r="T108" s="155"/>
      <c r="U108" s="155"/>
      <c r="V108" s="155"/>
      <c r="W108" s="155"/>
    </row>
    <row r="109" spans="1:23" s="21" customFormat="1" ht="12.75" customHeight="1" x14ac:dyDescent="0.2">
      <c r="A109" s="110" t="s">
        <v>2223</v>
      </c>
      <c r="B109" s="107" t="s">
        <v>2224</v>
      </c>
      <c r="C109" s="153" t="s">
        <v>2223</v>
      </c>
      <c r="D109" s="112">
        <v>0</v>
      </c>
      <c r="E109" s="112">
        <v>0</v>
      </c>
      <c r="F109" s="113" t="str">
        <f t="shared" si="3"/>
        <v>-</v>
      </c>
      <c r="G109" s="155"/>
      <c r="H109" s="155"/>
      <c r="I109" s="155"/>
      <c r="J109" s="155"/>
      <c r="K109" s="155"/>
      <c r="L109" s="155"/>
      <c r="M109" s="155"/>
      <c r="N109" s="155"/>
      <c r="O109" s="155"/>
      <c r="P109" s="155"/>
      <c r="Q109" s="155"/>
      <c r="R109" s="155"/>
      <c r="S109" s="155"/>
      <c r="T109" s="155"/>
      <c r="U109" s="155"/>
      <c r="V109" s="155"/>
      <c r="W109" s="155"/>
    </row>
    <row r="110" spans="1:23" s="21" customFormat="1" ht="12.75" customHeight="1" x14ac:dyDescent="0.2">
      <c r="A110" s="110" t="s">
        <v>2225</v>
      </c>
      <c r="B110" s="107" t="s">
        <v>2226</v>
      </c>
      <c r="C110" s="153" t="s">
        <v>2225</v>
      </c>
      <c r="D110" s="112">
        <v>0</v>
      </c>
      <c r="E110" s="112">
        <v>0</v>
      </c>
      <c r="F110" s="113" t="str">
        <f t="shared" si="3"/>
        <v>-</v>
      </c>
      <c r="G110" s="155"/>
      <c r="H110" s="155"/>
      <c r="I110" s="155"/>
      <c r="J110" s="155"/>
      <c r="K110" s="155"/>
      <c r="L110" s="155"/>
      <c r="M110" s="155"/>
      <c r="N110" s="155"/>
      <c r="O110" s="155"/>
      <c r="P110" s="155"/>
      <c r="Q110" s="155"/>
      <c r="R110" s="155"/>
      <c r="S110" s="155"/>
      <c r="T110" s="155"/>
      <c r="U110" s="155"/>
      <c r="V110" s="155"/>
      <c r="W110" s="155"/>
    </row>
    <row r="111" spans="1:23" s="21" customFormat="1" ht="12.75" customHeight="1" x14ac:dyDescent="0.2">
      <c r="A111" s="110" t="s">
        <v>2227</v>
      </c>
      <c r="B111" s="107" t="s">
        <v>2228</v>
      </c>
      <c r="C111" s="153" t="s">
        <v>2227</v>
      </c>
      <c r="D111" s="112">
        <v>0</v>
      </c>
      <c r="E111" s="112">
        <v>0</v>
      </c>
      <c r="F111" s="113" t="str">
        <f t="shared" si="3"/>
        <v>-</v>
      </c>
      <c r="G111" s="155"/>
      <c r="H111" s="155"/>
      <c r="I111" s="155"/>
      <c r="J111" s="155"/>
      <c r="K111" s="155"/>
      <c r="L111" s="155"/>
      <c r="M111" s="155"/>
      <c r="N111" s="155"/>
      <c r="O111" s="155"/>
      <c r="P111" s="155"/>
      <c r="Q111" s="155"/>
      <c r="R111" s="155"/>
      <c r="S111" s="155"/>
      <c r="T111" s="155"/>
      <c r="U111" s="155"/>
      <c r="V111" s="155"/>
      <c r="W111" s="155"/>
    </row>
    <row r="112" spans="1:23" s="21" customFormat="1" ht="12.75" customHeight="1" x14ac:dyDescent="0.2">
      <c r="A112" s="110" t="s">
        <v>2229</v>
      </c>
      <c r="B112" s="107" t="s">
        <v>2230</v>
      </c>
      <c r="C112" s="153" t="s">
        <v>2229</v>
      </c>
      <c r="D112" s="112">
        <v>0</v>
      </c>
      <c r="E112" s="112">
        <v>0</v>
      </c>
      <c r="F112" s="113" t="str">
        <f t="shared" si="3"/>
        <v>-</v>
      </c>
      <c r="G112" s="155"/>
      <c r="H112" s="155"/>
      <c r="I112" s="155"/>
      <c r="J112" s="155"/>
      <c r="K112" s="155"/>
      <c r="L112" s="155"/>
      <c r="M112" s="155"/>
      <c r="N112" s="155"/>
      <c r="O112" s="155"/>
      <c r="P112" s="155"/>
      <c r="Q112" s="155"/>
      <c r="R112" s="155"/>
      <c r="S112" s="155"/>
      <c r="T112" s="155"/>
      <c r="U112" s="155"/>
      <c r="V112" s="155"/>
      <c r="W112" s="155"/>
    </row>
    <row r="113" spans="1:23" s="21" customFormat="1" ht="12.75" customHeight="1" x14ac:dyDescent="0.2">
      <c r="A113" s="110" t="s">
        <v>2231</v>
      </c>
      <c r="B113" s="107" t="s">
        <v>2232</v>
      </c>
      <c r="C113" s="153" t="s">
        <v>2231</v>
      </c>
      <c r="D113" s="112">
        <v>0</v>
      </c>
      <c r="E113" s="112">
        <v>0</v>
      </c>
      <c r="F113" s="113" t="str">
        <f t="shared" si="3"/>
        <v>-</v>
      </c>
      <c r="G113" s="155"/>
      <c r="H113" s="155"/>
      <c r="I113" s="155"/>
      <c r="J113" s="155"/>
      <c r="K113" s="155"/>
      <c r="L113" s="155"/>
      <c r="M113" s="155"/>
      <c r="N113" s="155"/>
      <c r="O113" s="155"/>
      <c r="P113" s="155"/>
      <c r="Q113" s="155"/>
      <c r="R113" s="155"/>
      <c r="S113" s="155"/>
      <c r="T113" s="155"/>
      <c r="U113" s="155"/>
      <c r="V113" s="155"/>
      <c r="W113" s="155"/>
    </row>
    <row r="114" spans="1:23" s="21" customFormat="1" ht="12.75" customHeight="1" x14ac:dyDescent="0.2">
      <c r="A114" s="110" t="s">
        <v>2233</v>
      </c>
      <c r="B114" s="107" t="s">
        <v>2234</v>
      </c>
      <c r="C114" s="153" t="s">
        <v>2233</v>
      </c>
      <c r="D114" s="112">
        <v>0</v>
      </c>
      <c r="E114" s="112">
        <v>0</v>
      </c>
      <c r="F114" s="113" t="str">
        <f t="shared" si="3"/>
        <v>-</v>
      </c>
      <c r="G114" s="155"/>
      <c r="H114" s="155"/>
      <c r="I114" s="155"/>
      <c r="J114" s="155"/>
      <c r="K114" s="155"/>
      <c r="L114" s="155"/>
      <c r="M114" s="155"/>
      <c r="N114" s="155"/>
      <c r="O114" s="155"/>
      <c r="P114" s="155"/>
      <c r="Q114" s="155"/>
      <c r="R114" s="155"/>
      <c r="S114" s="155"/>
      <c r="T114" s="155"/>
      <c r="U114" s="155"/>
      <c r="V114" s="155"/>
      <c r="W114" s="155"/>
    </row>
    <row r="115" spans="1:23" s="21" customFormat="1" ht="12.75" customHeight="1" x14ac:dyDescent="0.2">
      <c r="A115" s="110" t="s">
        <v>2235</v>
      </c>
      <c r="B115" s="107" t="s">
        <v>2236</v>
      </c>
      <c r="C115" s="153" t="s">
        <v>2235</v>
      </c>
      <c r="D115" s="112">
        <v>0</v>
      </c>
      <c r="E115" s="112">
        <v>0</v>
      </c>
      <c r="F115" s="113" t="str">
        <f t="shared" si="3"/>
        <v>-</v>
      </c>
      <c r="G115" s="155"/>
      <c r="H115" s="155"/>
      <c r="I115" s="155"/>
      <c r="J115" s="155"/>
      <c r="K115" s="155"/>
      <c r="L115" s="155"/>
      <c r="M115" s="155"/>
      <c r="N115" s="155"/>
      <c r="O115" s="155"/>
      <c r="P115" s="155"/>
      <c r="Q115" s="155"/>
      <c r="R115" s="155"/>
      <c r="S115" s="155"/>
      <c r="T115" s="155"/>
      <c r="U115" s="155"/>
      <c r="V115" s="155"/>
      <c r="W115" s="155"/>
    </row>
    <row r="116" spans="1:23" s="21" customFormat="1" ht="12.75" customHeight="1" x14ac:dyDescent="0.2">
      <c r="A116" s="110" t="s">
        <v>2237</v>
      </c>
      <c r="B116" s="107" t="s">
        <v>2238</v>
      </c>
      <c r="C116" s="153" t="s">
        <v>2237</v>
      </c>
      <c r="D116" s="112">
        <v>0</v>
      </c>
      <c r="E116" s="112">
        <v>0</v>
      </c>
      <c r="F116" s="113" t="str">
        <f t="shared" si="3"/>
        <v>-</v>
      </c>
      <c r="G116" s="155"/>
      <c r="H116" s="155"/>
      <c r="I116" s="155"/>
      <c r="J116" s="155"/>
      <c r="K116" s="155"/>
      <c r="L116" s="155"/>
      <c r="M116" s="155"/>
      <c r="N116" s="155"/>
      <c r="O116" s="155"/>
      <c r="P116" s="155"/>
      <c r="Q116" s="155"/>
      <c r="R116" s="155"/>
      <c r="S116" s="155"/>
      <c r="T116" s="155"/>
      <c r="U116" s="155"/>
      <c r="V116" s="155"/>
      <c r="W116" s="155"/>
    </row>
    <row r="117" spans="1:23" s="21" customFormat="1" ht="12.75" customHeight="1" x14ac:dyDescent="0.2">
      <c r="A117" s="110" t="s">
        <v>2239</v>
      </c>
      <c r="B117" s="107" t="s">
        <v>2240</v>
      </c>
      <c r="C117" s="153" t="s">
        <v>2239</v>
      </c>
      <c r="D117" s="112">
        <v>0</v>
      </c>
      <c r="E117" s="112">
        <v>0</v>
      </c>
      <c r="F117" s="113" t="str">
        <f t="shared" si="3"/>
        <v>-</v>
      </c>
      <c r="G117" s="155"/>
      <c r="H117" s="155"/>
      <c r="I117" s="155"/>
      <c r="J117" s="155"/>
      <c r="K117" s="155"/>
      <c r="L117" s="155"/>
      <c r="M117" s="155"/>
      <c r="N117" s="155"/>
      <c r="O117" s="155"/>
      <c r="P117" s="155"/>
      <c r="Q117" s="155"/>
      <c r="R117" s="155"/>
      <c r="S117" s="155"/>
      <c r="T117" s="155"/>
      <c r="U117" s="155"/>
      <c r="V117" s="155"/>
      <c r="W117" s="155"/>
    </row>
    <row r="118" spans="1:23" s="21" customFormat="1" ht="12.75" customHeight="1" x14ac:dyDescent="0.2">
      <c r="A118" s="110" t="s">
        <v>2241</v>
      </c>
      <c r="B118" s="107" t="s">
        <v>2242</v>
      </c>
      <c r="C118" s="153" t="s">
        <v>2241</v>
      </c>
      <c r="D118" s="112">
        <v>0</v>
      </c>
      <c r="E118" s="112">
        <v>0</v>
      </c>
      <c r="F118" s="113" t="str">
        <f t="shared" si="3"/>
        <v>-</v>
      </c>
      <c r="G118" s="155"/>
      <c r="H118" s="155"/>
      <c r="I118" s="155"/>
      <c r="J118" s="155"/>
      <c r="K118" s="155"/>
      <c r="L118" s="155"/>
      <c r="M118" s="155"/>
      <c r="N118" s="155"/>
      <c r="O118" s="155"/>
      <c r="P118" s="155"/>
      <c r="Q118" s="155"/>
      <c r="R118" s="155"/>
      <c r="S118" s="155"/>
      <c r="T118" s="155"/>
      <c r="U118" s="155"/>
      <c r="V118" s="155"/>
      <c r="W118" s="155"/>
    </row>
    <row r="119" spans="1:23" s="21" customFormat="1" ht="12.75" customHeight="1" x14ac:dyDescent="0.2">
      <c r="A119" s="110" t="s">
        <v>2243</v>
      </c>
      <c r="B119" s="107" t="s">
        <v>2244</v>
      </c>
      <c r="C119" s="153" t="s">
        <v>2243</v>
      </c>
      <c r="D119" s="154">
        <f>D120+D127-D134</f>
        <v>0</v>
      </c>
      <c r="E119" s="154">
        <f>E120+E127-E134</f>
        <v>0</v>
      </c>
      <c r="F119" s="113" t="str">
        <f t="shared" si="3"/>
        <v>-</v>
      </c>
      <c r="G119" s="155"/>
      <c r="H119" s="155"/>
      <c r="I119" s="155"/>
      <c r="J119" s="155"/>
      <c r="K119" s="155"/>
      <c r="L119" s="155"/>
      <c r="M119" s="155"/>
      <c r="N119" s="155"/>
      <c r="O119" s="155"/>
      <c r="P119" s="155"/>
      <c r="Q119" s="155"/>
      <c r="R119" s="155"/>
      <c r="S119" s="155"/>
      <c r="T119" s="155"/>
      <c r="U119" s="155"/>
      <c r="V119" s="155"/>
      <c r="W119" s="155"/>
    </row>
    <row r="120" spans="1:23" s="21" customFormat="1" ht="12.75" customHeight="1" x14ac:dyDescent="0.2">
      <c r="A120" s="110"/>
      <c r="B120" s="107" t="s">
        <v>2245</v>
      </c>
      <c r="C120" s="153" t="s">
        <v>2246</v>
      </c>
      <c r="D120" s="154">
        <f>SUM(D121:D126)</f>
        <v>0</v>
      </c>
      <c r="E120" s="154">
        <f>SUM(E121:E126)</f>
        <v>0</v>
      </c>
      <c r="F120" s="113" t="str">
        <f t="shared" si="3"/>
        <v>-</v>
      </c>
      <c r="G120" s="155"/>
      <c r="H120" s="155"/>
      <c r="I120" s="155"/>
      <c r="J120" s="155"/>
      <c r="K120" s="155"/>
      <c r="L120" s="155"/>
      <c r="M120" s="155"/>
      <c r="N120" s="155"/>
      <c r="O120" s="155"/>
      <c r="P120" s="155"/>
      <c r="Q120" s="155"/>
      <c r="R120" s="155"/>
      <c r="S120" s="155"/>
      <c r="T120" s="155"/>
      <c r="U120" s="155"/>
      <c r="V120" s="155"/>
      <c r="W120" s="155"/>
    </row>
    <row r="121" spans="1:23" s="21" customFormat="1" ht="12.75" customHeight="1" x14ac:dyDescent="0.2">
      <c r="A121" s="110" t="s">
        <v>2247</v>
      </c>
      <c r="B121" s="107" t="s">
        <v>2248</v>
      </c>
      <c r="C121" s="153" t="s">
        <v>2247</v>
      </c>
      <c r="D121" s="112">
        <v>0</v>
      </c>
      <c r="E121" s="112">
        <v>0</v>
      </c>
      <c r="F121" s="113" t="str">
        <f t="shared" si="3"/>
        <v>-</v>
      </c>
      <c r="G121" s="155"/>
      <c r="H121" s="155"/>
      <c r="I121" s="155"/>
      <c r="J121" s="155"/>
      <c r="K121" s="155"/>
      <c r="L121" s="155"/>
      <c r="M121" s="155"/>
      <c r="N121" s="155"/>
      <c r="O121" s="155"/>
      <c r="P121" s="155"/>
      <c r="Q121" s="155"/>
      <c r="R121" s="155"/>
      <c r="S121" s="155"/>
      <c r="T121" s="155"/>
      <c r="U121" s="155"/>
      <c r="V121" s="155"/>
      <c r="W121" s="155"/>
    </row>
    <row r="122" spans="1:23" s="21" customFormat="1" ht="12.75" customHeight="1" x14ac:dyDescent="0.2">
      <c r="A122" s="110" t="s">
        <v>2249</v>
      </c>
      <c r="B122" s="107" t="s">
        <v>2250</v>
      </c>
      <c r="C122" s="153" t="s">
        <v>2249</v>
      </c>
      <c r="D122" s="112">
        <v>0</v>
      </c>
      <c r="E122" s="112">
        <v>0</v>
      </c>
      <c r="F122" s="113" t="str">
        <f t="shared" si="3"/>
        <v>-</v>
      </c>
      <c r="G122" s="155"/>
      <c r="H122" s="155"/>
      <c r="I122" s="155"/>
      <c r="J122" s="155"/>
      <c r="K122" s="155"/>
      <c r="L122" s="155"/>
      <c r="M122" s="155"/>
      <c r="N122" s="155"/>
      <c r="O122" s="155"/>
      <c r="P122" s="155"/>
      <c r="Q122" s="155"/>
      <c r="R122" s="155"/>
      <c r="S122" s="155"/>
      <c r="T122" s="155"/>
      <c r="U122" s="155"/>
      <c r="V122" s="155"/>
      <c r="W122" s="155"/>
    </row>
    <row r="123" spans="1:23" s="21" customFormat="1" ht="12.75" customHeight="1" x14ac:dyDescent="0.2">
      <c r="A123" s="110" t="s">
        <v>2251</v>
      </c>
      <c r="B123" s="107" t="s">
        <v>2252</v>
      </c>
      <c r="C123" s="153" t="s">
        <v>2251</v>
      </c>
      <c r="D123" s="112">
        <v>0</v>
      </c>
      <c r="E123" s="112">
        <v>0</v>
      </c>
      <c r="F123" s="113" t="str">
        <f t="shared" si="3"/>
        <v>-</v>
      </c>
      <c r="G123" s="155"/>
      <c r="H123" s="155"/>
      <c r="I123" s="155"/>
      <c r="J123" s="155"/>
      <c r="K123" s="155"/>
      <c r="L123" s="155"/>
      <c r="M123" s="155"/>
      <c r="N123" s="155"/>
      <c r="O123" s="155"/>
      <c r="P123" s="155"/>
      <c r="Q123" s="155"/>
      <c r="R123" s="155"/>
      <c r="S123" s="155"/>
      <c r="T123" s="155"/>
      <c r="U123" s="155"/>
      <c r="V123" s="155"/>
      <c r="W123" s="155"/>
    </row>
    <row r="124" spans="1:23" s="21" customFormat="1" ht="12.75" customHeight="1" x14ac:dyDescent="0.2">
      <c r="A124" s="110" t="s">
        <v>2253</v>
      </c>
      <c r="B124" s="107" t="s">
        <v>2254</v>
      </c>
      <c r="C124" s="153" t="s">
        <v>2253</v>
      </c>
      <c r="D124" s="112">
        <v>0</v>
      </c>
      <c r="E124" s="112">
        <v>0</v>
      </c>
      <c r="F124" s="113" t="str">
        <f t="shared" si="3"/>
        <v>-</v>
      </c>
      <c r="G124" s="155"/>
      <c r="H124" s="155"/>
      <c r="I124" s="155"/>
      <c r="J124" s="155"/>
      <c r="K124" s="155"/>
      <c r="L124" s="155"/>
      <c r="M124" s="155"/>
      <c r="N124" s="155"/>
      <c r="O124" s="155"/>
      <c r="P124" s="155"/>
      <c r="Q124" s="155"/>
      <c r="R124" s="155"/>
      <c r="S124" s="155"/>
      <c r="T124" s="155"/>
      <c r="U124" s="155"/>
      <c r="V124" s="155"/>
      <c r="W124" s="155"/>
    </row>
    <row r="125" spans="1:23" s="21" customFormat="1" ht="12.75" customHeight="1" x14ac:dyDescent="0.2">
      <c r="A125" s="110" t="s">
        <v>2255</v>
      </c>
      <c r="B125" s="107" t="s">
        <v>2256</v>
      </c>
      <c r="C125" s="153" t="s">
        <v>2255</v>
      </c>
      <c r="D125" s="112">
        <v>0</v>
      </c>
      <c r="E125" s="112">
        <v>0</v>
      </c>
      <c r="F125" s="113" t="str">
        <f t="shared" si="3"/>
        <v>-</v>
      </c>
      <c r="G125" s="155"/>
      <c r="H125" s="155"/>
      <c r="I125" s="155"/>
      <c r="J125" s="155"/>
      <c r="K125" s="155"/>
      <c r="L125" s="155"/>
      <c r="M125" s="155"/>
      <c r="N125" s="155"/>
      <c r="O125" s="155"/>
      <c r="P125" s="155"/>
      <c r="Q125" s="155"/>
      <c r="R125" s="155"/>
      <c r="S125" s="155"/>
      <c r="T125" s="155"/>
      <c r="U125" s="155"/>
      <c r="V125" s="155"/>
      <c r="W125" s="155"/>
    </row>
    <row r="126" spans="1:23" s="21" customFormat="1" ht="12.75" customHeight="1" x14ac:dyDescent="0.2">
      <c r="A126" s="110" t="s">
        <v>2257</v>
      </c>
      <c r="B126" s="107" t="s">
        <v>2258</v>
      </c>
      <c r="C126" s="153" t="s">
        <v>2257</v>
      </c>
      <c r="D126" s="112">
        <v>0</v>
      </c>
      <c r="E126" s="112">
        <v>0</v>
      </c>
      <c r="F126" s="113" t="str">
        <f t="shared" si="3"/>
        <v>-</v>
      </c>
      <c r="G126" s="155"/>
      <c r="H126" s="155"/>
      <c r="I126" s="155"/>
      <c r="J126" s="155"/>
      <c r="K126" s="155"/>
      <c r="L126" s="155"/>
      <c r="M126" s="155"/>
      <c r="N126" s="155"/>
      <c r="O126" s="155"/>
      <c r="P126" s="155"/>
      <c r="Q126" s="155"/>
      <c r="R126" s="155"/>
      <c r="S126" s="155"/>
      <c r="T126" s="155"/>
      <c r="U126" s="155"/>
      <c r="V126" s="155"/>
      <c r="W126" s="155"/>
    </row>
    <row r="127" spans="1:23" s="21" customFormat="1" ht="12.75" customHeight="1" x14ac:dyDescent="0.2">
      <c r="A127" s="110"/>
      <c r="B127" s="107" t="s">
        <v>2259</v>
      </c>
      <c r="C127" s="153" t="s">
        <v>2260</v>
      </c>
      <c r="D127" s="154">
        <f>SUM(D128:D133)</f>
        <v>0</v>
      </c>
      <c r="E127" s="154">
        <f>SUM(E128:E133)</f>
        <v>0</v>
      </c>
      <c r="F127" s="113" t="str">
        <f t="shared" si="3"/>
        <v>-</v>
      </c>
      <c r="G127" s="155"/>
      <c r="H127" s="155"/>
      <c r="I127" s="155"/>
      <c r="J127" s="155"/>
      <c r="K127" s="155"/>
      <c r="L127" s="155"/>
      <c r="M127" s="155"/>
      <c r="N127" s="155"/>
      <c r="O127" s="155"/>
      <c r="P127" s="155"/>
      <c r="Q127" s="155"/>
      <c r="R127" s="155"/>
      <c r="S127" s="155"/>
      <c r="T127" s="155"/>
      <c r="U127" s="155"/>
      <c r="V127" s="155"/>
      <c r="W127" s="155"/>
    </row>
    <row r="128" spans="1:23" s="21" customFormat="1" ht="12.75" customHeight="1" x14ac:dyDescent="0.2">
      <c r="A128" s="110" t="s">
        <v>2261</v>
      </c>
      <c r="B128" s="107" t="s">
        <v>2248</v>
      </c>
      <c r="C128" s="153" t="s">
        <v>2261</v>
      </c>
      <c r="D128" s="112">
        <v>0</v>
      </c>
      <c r="E128" s="112">
        <v>0</v>
      </c>
      <c r="F128" s="113" t="str">
        <f t="shared" si="3"/>
        <v>-</v>
      </c>
      <c r="G128" s="155"/>
      <c r="H128" s="155"/>
      <c r="I128" s="155"/>
      <c r="J128" s="155"/>
      <c r="K128" s="155"/>
      <c r="L128" s="155"/>
      <c r="M128" s="155"/>
      <c r="N128" s="155"/>
      <c r="O128" s="155"/>
      <c r="P128" s="155"/>
      <c r="Q128" s="155"/>
      <c r="R128" s="155"/>
      <c r="S128" s="155"/>
      <c r="T128" s="155"/>
      <c r="U128" s="155"/>
      <c r="V128" s="155"/>
      <c r="W128" s="155"/>
    </row>
    <row r="129" spans="1:23" s="21" customFormat="1" ht="12.75" customHeight="1" x14ac:dyDescent="0.2">
      <c r="A129" s="110" t="s">
        <v>2262</v>
      </c>
      <c r="B129" s="107" t="s">
        <v>2250</v>
      </c>
      <c r="C129" s="153" t="s">
        <v>2262</v>
      </c>
      <c r="D129" s="112">
        <v>0</v>
      </c>
      <c r="E129" s="112">
        <v>0</v>
      </c>
      <c r="F129" s="113" t="str">
        <f t="shared" si="3"/>
        <v>-</v>
      </c>
      <c r="G129" s="155"/>
      <c r="H129" s="155"/>
      <c r="I129" s="155"/>
      <c r="J129" s="155"/>
      <c r="K129" s="155"/>
      <c r="L129" s="155"/>
      <c r="M129" s="155"/>
      <c r="N129" s="155"/>
      <c r="O129" s="155"/>
      <c r="P129" s="155"/>
      <c r="Q129" s="155"/>
      <c r="R129" s="155"/>
      <c r="S129" s="155"/>
      <c r="T129" s="155"/>
      <c r="U129" s="155"/>
      <c r="V129" s="155"/>
      <c r="W129" s="155"/>
    </row>
    <row r="130" spans="1:23" s="21" customFormat="1" ht="12.75" customHeight="1" x14ac:dyDescent="0.2">
      <c r="A130" s="110" t="s">
        <v>2263</v>
      </c>
      <c r="B130" s="107" t="s">
        <v>2252</v>
      </c>
      <c r="C130" s="153" t="s">
        <v>2263</v>
      </c>
      <c r="D130" s="112">
        <v>0</v>
      </c>
      <c r="E130" s="112">
        <v>0</v>
      </c>
      <c r="F130" s="113" t="str">
        <f t="shared" si="3"/>
        <v>-</v>
      </c>
      <c r="G130" s="155"/>
      <c r="H130" s="155"/>
      <c r="I130" s="155"/>
      <c r="J130" s="155"/>
      <c r="K130" s="155"/>
      <c r="L130" s="155"/>
      <c r="M130" s="155"/>
      <c r="N130" s="155"/>
      <c r="O130" s="155"/>
      <c r="P130" s="155"/>
      <c r="Q130" s="155"/>
      <c r="R130" s="155"/>
      <c r="S130" s="155"/>
      <c r="T130" s="155"/>
      <c r="U130" s="155"/>
      <c r="V130" s="155"/>
      <c r="W130" s="155"/>
    </row>
    <row r="131" spans="1:23" s="21" customFormat="1" ht="12.75" customHeight="1" x14ac:dyDescent="0.2">
      <c r="A131" s="110" t="s">
        <v>2264</v>
      </c>
      <c r="B131" s="107" t="s">
        <v>2254</v>
      </c>
      <c r="C131" s="153" t="s">
        <v>2264</v>
      </c>
      <c r="D131" s="112">
        <v>0</v>
      </c>
      <c r="E131" s="112">
        <v>0</v>
      </c>
      <c r="F131" s="113" t="str">
        <f t="shared" si="3"/>
        <v>-</v>
      </c>
      <c r="G131" s="155"/>
      <c r="H131" s="155"/>
      <c r="I131" s="155"/>
      <c r="J131" s="155"/>
      <c r="K131" s="155"/>
      <c r="L131" s="155"/>
      <c r="M131" s="155"/>
      <c r="N131" s="155"/>
      <c r="O131" s="155"/>
      <c r="P131" s="155"/>
      <c r="Q131" s="155"/>
      <c r="R131" s="155"/>
      <c r="S131" s="155"/>
      <c r="T131" s="155"/>
      <c r="U131" s="155"/>
      <c r="V131" s="155"/>
      <c r="W131" s="155"/>
    </row>
    <row r="132" spans="1:23" s="21" customFormat="1" ht="12.75" customHeight="1" x14ac:dyDescent="0.2">
      <c r="A132" s="110" t="s">
        <v>2265</v>
      </c>
      <c r="B132" s="107" t="s">
        <v>2256</v>
      </c>
      <c r="C132" s="153" t="s">
        <v>2265</v>
      </c>
      <c r="D132" s="112">
        <v>0</v>
      </c>
      <c r="E132" s="112">
        <v>0</v>
      </c>
      <c r="F132" s="113" t="str">
        <f t="shared" si="3"/>
        <v>-</v>
      </c>
      <c r="G132" s="155"/>
      <c r="H132" s="155"/>
      <c r="I132" s="155"/>
      <c r="J132" s="155"/>
      <c r="K132" s="155"/>
      <c r="L132" s="155"/>
      <c r="M132" s="155"/>
      <c r="N132" s="155"/>
      <c r="O132" s="155"/>
      <c r="P132" s="155"/>
      <c r="Q132" s="155"/>
      <c r="R132" s="155"/>
      <c r="S132" s="155"/>
      <c r="T132" s="155"/>
      <c r="U132" s="155"/>
      <c r="V132" s="155"/>
      <c r="W132" s="155"/>
    </row>
    <row r="133" spans="1:23" s="21" customFormat="1" ht="12.75" customHeight="1" x14ac:dyDescent="0.2">
      <c r="A133" s="110" t="s">
        <v>2266</v>
      </c>
      <c r="B133" s="107" t="s">
        <v>2258</v>
      </c>
      <c r="C133" s="153" t="s">
        <v>2266</v>
      </c>
      <c r="D133" s="112">
        <v>0</v>
      </c>
      <c r="E133" s="112">
        <v>0</v>
      </c>
      <c r="F133" s="113" t="str">
        <f t="shared" si="3"/>
        <v>-</v>
      </c>
      <c r="G133" s="155"/>
      <c r="H133" s="155"/>
      <c r="I133" s="155"/>
      <c r="J133" s="155"/>
      <c r="K133" s="155"/>
      <c r="L133" s="155"/>
      <c r="M133" s="155"/>
      <c r="N133" s="155"/>
      <c r="O133" s="155"/>
      <c r="P133" s="155"/>
      <c r="Q133" s="155"/>
      <c r="R133" s="155"/>
      <c r="S133" s="155"/>
      <c r="T133" s="155"/>
      <c r="U133" s="155"/>
      <c r="V133" s="155"/>
      <c r="W133" s="155"/>
    </row>
    <row r="134" spans="1:23" s="21" customFormat="1" ht="12.75" customHeight="1" x14ac:dyDescent="0.2">
      <c r="A134" s="110" t="s">
        <v>2267</v>
      </c>
      <c r="B134" s="107" t="s">
        <v>2268</v>
      </c>
      <c r="C134" s="153" t="s">
        <v>2267</v>
      </c>
      <c r="D134" s="112">
        <v>0</v>
      </c>
      <c r="E134" s="112">
        <v>0</v>
      </c>
      <c r="F134" s="113"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s="21" customFormat="1" ht="12.75" customHeight="1" x14ac:dyDescent="0.2">
      <c r="A135" s="110" t="s">
        <v>2269</v>
      </c>
      <c r="B135" s="107" t="s">
        <v>2270</v>
      </c>
      <c r="C135" s="153" t="s">
        <v>2269</v>
      </c>
      <c r="D135" s="154">
        <f>D136+D143-D146</f>
        <v>0</v>
      </c>
      <c r="E135" s="154">
        <f>E136+E143-E146</f>
        <v>0</v>
      </c>
      <c r="F135" s="113" t="str">
        <f t="shared" si="4"/>
        <v>-</v>
      </c>
      <c r="G135" s="155"/>
      <c r="H135" s="155"/>
      <c r="I135" s="155"/>
      <c r="J135" s="155"/>
      <c r="K135" s="155"/>
      <c r="L135" s="155"/>
      <c r="M135" s="155"/>
      <c r="N135" s="155"/>
      <c r="O135" s="155"/>
      <c r="P135" s="155"/>
      <c r="Q135" s="155"/>
      <c r="R135" s="155"/>
      <c r="S135" s="155"/>
      <c r="T135" s="155"/>
      <c r="U135" s="155"/>
      <c r="V135" s="155"/>
      <c r="W135" s="155"/>
    </row>
    <row r="136" spans="1:23" s="21" customFormat="1" ht="24" customHeight="1" x14ac:dyDescent="0.2">
      <c r="A136" s="110"/>
      <c r="B136" s="107" t="s">
        <v>2271</v>
      </c>
      <c r="C136" s="153" t="s">
        <v>2272</v>
      </c>
      <c r="D136" s="154">
        <f>SUM(D137:D142)</f>
        <v>0</v>
      </c>
      <c r="E136" s="154">
        <f>SUM(E137:E142)</f>
        <v>0</v>
      </c>
      <c r="F136" s="113" t="str">
        <f t="shared" si="4"/>
        <v>-</v>
      </c>
      <c r="G136" s="155"/>
      <c r="H136" s="155"/>
      <c r="I136" s="155"/>
      <c r="J136" s="155"/>
      <c r="K136" s="155"/>
      <c r="L136" s="155"/>
      <c r="M136" s="155"/>
      <c r="N136" s="155"/>
      <c r="O136" s="155"/>
      <c r="P136" s="155"/>
      <c r="Q136" s="155"/>
      <c r="R136" s="155"/>
      <c r="S136" s="155"/>
      <c r="T136" s="155"/>
      <c r="U136" s="155"/>
      <c r="V136" s="155"/>
      <c r="W136" s="155"/>
    </row>
    <row r="137" spans="1:23" s="21" customFormat="1" ht="12.75" customHeight="1" x14ac:dyDescent="0.2">
      <c r="A137" s="110" t="s">
        <v>2273</v>
      </c>
      <c r="B137" s="107" t="s">
        <v>971</v>
      </c>
      <c r="C137" s="153" t="s">
        <v>2273</v>
      </c>
      <c r="D137" s="112">
        <v>0</v>
      </c>
      <c r="E137" s="112">
        <v>0</v>
      </c>
      <c r="F137" s="113" t="str">
        <f t="shared" si="4"/>
        <v>-</v>
      </c>
      <c r="G137" s="155"/>
      <c r="H137" s="155"/>
      <c r="I137" s="155"/>
      <c r="J137" s="155"/>
      <c r="K137" s="155"/>
      <c r="L137" s="155"/>
      <c r="M137" s="155"/>
      <c r="N137" s="155"/>
      <c r="O137" s="155"/>
      <c r="P137" s="155"/>
      <c r="Q137" s="155"/>
      <c r="R137" s="155"/>
      <c r="S137" s="155"/>
      <c r="T137" s="155"/>
      <c r="U137" s="155"/>
      <c r="V137" s="155"/>
      <c r="W137" s="155"/>
    </row>
    <row r="138" spans="1:23" s="21" customFormat="1" ht="12.75" customHeight="1" x14ac:dyDescent="0.2">
      <c r="A138" s="110" t="s">
        <v>2274</v>
      </c>
      <c r="B138" s="107" t="s">
        <v>973</v>
      </c>
      <c r="C138" s="153" t="s">
        <v>2274</v>
      </c>
      <c r="D138" s="112">
        <v>0</v>
      </c>
      <c r="E138" s="112">
        <v>0</v>
      </c>
      <c r="F138" s="113" t="str">
        <f t="shared" si="4"/>
        <v>-</v>
      </c>
      <c r="G138" s="155"/>
      <c r="H138" s="155"/>
      <c r="I138" s="155"/>
      <c r="J138" s="155"/>
      <c r="K138" s="155"/>
      <c r="L138" s="155"/>
      <c r="M138" s="155"/>
      <c r="N138" s="155"/>
      <c r="O138" s="155"/>
      <c r="P138" s="155"/>
      <c r="Q138" s="155"/>
      <c r="R138" s="155"/>
      <c r="S138" s="155"/>
      <c r="T138" s="155"/>
      <c r="U138" s="155"/>
      <c r="V138" s="155"/>
      <c r="W138" s="155"/>
    </row>
    <row r="139" spans="1:23" s="21" customFormat="1" ht="12.75" customHeight="1" x14ac:dyDescent="0.2">
      <c r="A139" s="110" t="s">
        <v>2275</v>
      </c>
      <c r="B139" s="107" t="s">
        <v>975</v>
      </c>
      <c r="C139" s="153" t="s">
        <v>2275</v>
      </c>
      <c r="D139" s="112">
        <v>0</v>
      </c>
      <c r="E139" s="112">
        <v>0</v>
      </c>
      <c r="F139" s="113" t="str">
        <f t="shared" si="4"/>
        <v>-</v>
      </c>
      <c r="G139" s="155"/>
      <c r="H139" s="155"/>
      <c r="I139" s="155"/>
      <c r="J139" s="155"/>
      <c r="K139" s="155"/>
      <c r="L139" s="155"/>
      <c r="M139" s="155"/>
      <c r="N139" s="155"/>
      <c r="O139" s="155"/>
      <c r="P139" s="155"/>
      <c r="Q139" s="155"/>
      <c r="R139" s="155"/>
      <c r="S139" s="155"/>
      <c r="T139" s="155"/>
      <c r="U139" s="155"/>
      <c r="V139" s="155"/>
      <c r="W139" s="155"/>
    </row>
    <row r="140" spans="1:23" s="21" customFormat="1" ht="12.75" customHeight="1" x14ac:dyDescent="0.2">
      <c r="A140" s="110" t="s">
        <v>2276</v>
      </c>
      <c r="B140" s="107" t="s">
        <v>1181</v>
      </c>
      <c r="C140" s="153" t="s">
        <v>2276</v>
      </c>
      <c r="D140" s="112">
        <v>0</v>
      </c>
      <c r="E140" s="112">
        <v>0</v>
      </c>
      <c r="F140" s="113" t="str">
        <f t="shared" si="4"/>
        <v>-</v>
      </c>
      <c r="G140" s="155"/>
      <c r="H140" s="155"/>
      <c r="I140" s="155"/>
      <c r="J140" s="155"/>
      <c r="K140" s="155"/>
      <c r="L140" s="155"/>
      <c r="M140" s="155"/>
      <c r="N140" s="155"/>
      <c r="O140" s="155"/>
      <c r="P140" s="155"/>
      <c r="Q140" s="155"/>
      <c r="R140" s="155"/>
      <c r="S140" s="155"/>
      <c r="T140" s="155"/>
      <c r="U140" s="155"/>
      <c r="V140" s="155"/>
      <c r="W140" s="155"/>
    </row>
    <row r="141" spans="1:23" s="21" customFormat="1" ht="24" customHeight="1" x14ac:dyDescent="0.2">
      <c r="A141" s="110" t="s">
        <v>2277</v>
      </c>
      <c r="B141" s="114" t="s">
        <v>1185</v>
      </c>
      <c r="C141" s="153" t="s">
        <v>2277</v>
      </c>
      <c r="D141" s="112">
        <v>0</v>
      </c>
      <c r="E141" s="112">
        <v>0</v>
      </c>
      <c r="F141" s="113" t="str">
        <f t="shared" si="4"/>
        <v>-</v>
      </c>
      <c r="G141" s="155"/>
      <c r="H141" s="155"/>
      <c r="I141" s="155"/>
      <c r="J141" s="155"/>
      <c r="K141" s="155"/>
      <c r="L141" s="155"/>
      <c r="M141" s="155"/>
      <c r="N141" s="155"/>
      <c r="O141" s="155"/>
      <c r="P141" s="155"/>
      <c r="Q141" s="155"/>
      <c r="R141" s="155"/>
      <c r="S141" s="155"/>
      <c r="T141" s="155"/>
      <c r="U141" s="155"/>
      <c r="V141" s="155"/>
      <c r="W141" s="155"/>
    </row>
    <row r="142" spans="1:23" s="21" customFormat="1" ht="12.75" customHeight="1" x14ac:dyDescent="0.2">
      <c r="A142" s="110" t="s">
        <v>2278</v>
      </c>
      <c r="B142" s="107" t="s">
        <v>987</v>
      </c>
      <c r="C142" s="153" t="s">
        <v>2278</v>
      </c>
      <c r="D142" s="112">
        <v>0</v>
      </c>
      <c r="E142" s="112">
        <v>0</v>
      </c>
      <c r="F142" s="113" t="str">
        <f t="shared" si="4"/>
        <v>-</v>
      </c>
      <c r="G142" s="155"/>
      <c r="H142" s="155"/>
      <c r="I142" s="155"/>
      <c r="J142" s="155"/>
      <c r="K142" s="155"/>
      <c r="L142" s="155"/>
      <c r="M142" s="155"/>
      <c r="N142" s="155"/>
      <c r="O142" s="155"/>
      <c r="P142" s="155"/>
      <c r="Q142" s="155"/>
      <c r="R142" s="155"/>
      <c r="S142" s="155"/>
      <c r="T142" s="155"/>
      <c r="U142" s="155"/>
      <c r="V142" s="155"/>
      <c r="W142" s="155"/>
    </row>
    <row r="143" spans="1:23" s="21" customFormat="1" ht="12.75" customHeight="1" x14ac:dyDescent="0.2">
      <c r="A143" s="110"/>
      <c r="B143" s="107" t="s">
        <v>2279</v>
      </c>
      <c r="C143" s="153" t="s">
        <v>2280</v>
      </c>
      <c r="D143" s="154">
        <f>SUM(D144:D145)</f>
        <v>0</v>
      </c>
      <c r="E143" s="154">
        <f>SUM(E144:E145)</f>
        <v>0</v>
      </c>
      <c r="F143" s="113" t="str">
        <f t="shared" si="4"/>
        <v>-</v>
      </c>
      <c r="G143" s="155"/>
      <c r="H143" s="155"/>
      <c r="I143" s="155"/>
      <c r="J143" s="155"/>
      <c r="K143" s="155"/>
      <c r="L143" s="155"/>
      <c r="M143" s="155"/>
      <c r="N143" s="155"/>
      <c r="O143" s="155"/>
      <c r="P143" s="155"/>
      <c r="Q143" s="155"/>
      <c r="R143" s="155"/>
      <c r="S143" s="155"/>
      <c r="T143" s="155"/>
      <c r="U143" s="155"/>
      <c r="V143" s="155"/>
      <c r="W143" s="155"/>
    </row>
    <row r="144" spans="1:23" s="21" customFormat="1" ht="12.75" customHeight="1" x14ac:dyDescent="0.2">
      <c r="A144" s="110" t="s">
        <v>2281</v>
      </c>
      <c r="B144" s="107" t="s">
        <v>1187</v>
      </c>
      <c r="C144" s="153" t="s">
        <v>2281</v>
      </c>
      <c r="D144" s="112">
        <v>0</v>
      </c>
      <c r="E144" s="112">
        <v>0</v>
      </c>
      <c r="F144" s="113" t="str">
        <f t="shared" si="4"/>
        <v>-</v>
      </c>
      <c r="G144" s="155"/>
      <c r="H144" s="155"/>
      <c r="I144" s="155"/>
      <c r="J144" s="155"/>
      <c r="K144" s="155"/>
      <c r="L144" s="155"/>
      <c r="M144" s="155"/>
      <c r="N144" s="155"/>
      <c r="O144" s="155"/>
      <c r="P144" s="155"/>
      <c r="Q144" s="155"/>
      <c r="R144" s="155"/>
      <c r="S144" s="155"/>
      <c r="T144" s="155"/>
      <c r="U144" s="155"/>
      <c r="V144" s="155"/>
      <c r="W144" s="155"/>
    </row>
    <row r="145" spans="1:23" s="21" customFormat="1" ht="12.75" customHeight="1" x14ac:dyDescent="0.2">
      <c r="A145" s="110" t="s">
        <v>2282</v>
      </c>
      <c r="B145" s="107" t="s">
        <v>989</v>
      </c>
      <c r="C145" s="153" t="s">
        <v>2282</v>
      </c>
      <c r="D145" s="112">
        <v>0</v>
      </c>
      <c r="E145" s="112">
        <v>0</v>
      </c>
      <c r="F145" s="113" t="str">
        <f t="shared" si="4"/>
        <v>-</v>
      </c>
      <c r="G145" s="155"/>
      <c r="H145" s="155"/>
      <c r="I145" s="155"/>
      <c r="J145" s="155"/>
      <c r="K145" s="155"/>
      <c r="L145" s="155"/>
      <c r="M145" s="155"/>
      <c r="N145" s="155"/>
      <c r="O145" s="155"/>
      <c r="P145" s="155"/>
      <c r="Q145" s="155"/>
      <c r="R145" s="155"/>
      <c r="S145" s="155"/>
      <c r="T145" s="155"/>
      <c r="U145" s="155"/>
      <c r="V145" s="155"/>
      <c r="W145" s="155"/>
    </row>
    <row r="146" spans="1:23" s="21" customFormat="1" ht="12.75" customHeight="1" x14ac:dyDescent="0.2">
      <c r="A146" s="110" t="s">
        <v>2283</v>
      </c>
      <c r="B146" s="107" t="s">
        <v>2284</v>
      </c>
      <c r="C146" s="153" t="s">
        <v>2283</v>
      </c>
      <c r="D146" s="112">
        <v>0</v>
      </c>
      <c r="E146" s="112">
        <v>0</v>
      </c>
      <c r="F146" s="113" t="str">
        <f t="shared" si="4"/>
        <v>-</v>
      </c>
      <c r="G146" s="155"/>
      <c r="H146" s="155"/>
      <c r="I146" s="155"/>
      <c r="J146" s="155"/>
      <c r="K146" s="155"/>
      <c r="L146" s="155"/>
      <c r="M146" s="155"/>
      <c r="N146" s="155"/>
      <c r="O146" s="155"/>
      <c r="P146" s="155"/>
      <c r="Q146" s="155"/>
      <c r="R146" s="155"/>
      <c r="S146" s="155"/>
      <c r="T146" s="155"/>
      <c r="U146" s="155"/>
      <c r="V146" s="155"/>
      <c r="W146" s="155"/>
    </row>
    <row r="147" spans="1:23" s="21" customFormat="1" ht="12.75" customHeight="1" x14ac:dyDescent="0.2">
      <c r="A147" s="110" t="s">
        <v>2285</v>
      </c>
      <c r="B147" s="107" t="s">
        <v>2286</v>
      </c>
      <c r="C147" s="153" t="s">
        <v>2285</v>
      </c>
      <c r="D147" s="154">
        <f>SUM(D148:D150)+SUM(D159:D163)-D164</f>
        <v>16204.749999999998</v>
      </c>
      <c r="E147" s="154">
        <f>SUM(E148:E150)+SUM(E159:E163)-E164</f>
        <v>73246.329999999987</v>
      </c>
      <c r="F147" s="113">
        <f t="shared" si="4"/>
        <v>452.00530708588531</v>
      </c>
      <c r="G147" s="155"/>
      <c r="H147" s="155"/>
      <c r="I147" s="155"/>
      <c r="J147" s="155"/>
      <c r="K147" s="155"/>
      <c r="L147" s="155"/>
      <c r="M147" s="155"/>
      <c r="N147" s="155"/>
      <c r="O147" s="155"/>
      <c r="P147" s="155"/>
      <c r="Q147" s="155"/>
      <c r="R147" s="155"/>
      <c r="S147" s="155"/>
      <c r="T147" s="155"/>
      <c r="U147" s="155"/>
      <c r="V147" s="155"/>
      <c r="W147" s="155"/>
    </row>
    <row r="148" spans="1:23" s="21" customFormat="1" ht="12.75" customHeight="1" x14ac:dyDescent="0.2">
      <c r="A148" s="110" t="s">
        <v>2287</v>
      </c>
      <c r="B148" s="107" t="s">
        <v>2288</v>
      </c>
      <c r="C148" s="153" t="s">
        <v>2287</v>
      </c>
      <c r="D148" s="112">
        <v>0</v>
      </c>
      <c r="E148" s="112">
        <v>0</v>
      </c>
      <c r="F148" s="113" t="str">
        <f t="shared" si="4"/>
        <v>-</v>
      </c>
      <c r="G148" s="155"/>
      <c r="H148" s="155"/>
      <c r="I148" s="155"/>
      <c r="J148" s="155"/>
      <c r="K148" s="155"/>
      <c r="L148" s="155"/>
      <c r="M148" s="155"/>
      <c r="N148" s="155"/>
      <c r="O148" s="155"/>
      <c r="P148" s="155"/>
      <c r="Q148" s="155"/>
      <c r="R148" s="155"/>
      <c r="S148" s="155"/>
      <c r="T148" s="155"/>
      <c r="U148" s="155"/>
      <c r="V148" s="155"/>
      <c r="W148" s="155"/>
    </row>
    <row r="149" spans="1:23" s="21" customFormat="1" ht="12.75" customHeight="1" x14ac:dyDescent="0.2">
      <c r="A149" s="110" t="s">
        <v>2289</v>
      </c>
      <c r="B149" s="107" t="s">
        <v>2290</v>
      </c>
      <c r="C149" s="153" t="s">
        <v>2289</v>
      </c>
      <c r="D149" s="112">
        <v>0</v>
      </c>
      <c r="E149" s="112">
        <v>0</v>
      </c>
      <c r="F149" s="113" t="str">
        <f t="shared" si="4"/>
        <v>-</v>
      </c>
      <c r="G149" s="155"/>
      <c r="H149" s="155"/>
      <c r="I149" s="155"/>
      <c r="J149" s="155"/>
      <c r="K149" s="155"/>
      <c r="L149" s="155"/>
      <c r="M149" s="155"/>
      <c r="N149" s="155"/>
      <c r="O149" s="155"/>
      <c r="P149" s="155"/>
      <c r="Q149" s="155"/>
      <c r="R149" s="155"/>
      <c r="S149" s="155"/>
      <c r="T149" s="155"/>
      <c r="U149" s="155"/>
      <c r="V149" s="155"/>
      <c r="W149" s="155"/>
    </row>
    <row r="150" spans="1:23" s="21" customFormat="1" ht="24" customHeight="1" x14ac:dyDescent="0.2">
      <c r="A150" s="110" t="s">
        <v>2291</v>
      </c>
      <c r="B150" s="107" t="s">
        <v>2292</v>
      </c>
      <c r="C150" s="153" t="s">
        <v>2291</v>
      </c>
      <c r="D150" s="154">
        <f>SUM(D151:D158)</f>
        <v>0</v>
      </c>
      <c r="E150" s="154">
        <f>SUM(E151:E158)</f>
        <v>56346.09</v>
      </c>
      <c r="F150" s="113" t="str">
        <f t="shared" si="4"/>
        <v>-</v>
      </c>
      <c r="G150" s="155"/>
      <c r="H150" s="155"/>
      <c r="I150" s="155"/>
      <c r="J150" s="155"/>
      <c r="K150" s="155"/>
      <c r="L150" s="155"/>
      <c r="M150" s="155"/>
      <c r="N150" s="155"/>
      <c r="O150" s="155"/>
      <c r="P150" s="155"/>
      <c r="Q150" s="155"/>
      <c r="R150" s="155"/>
      <c r="S150" s="155"/>
      <c r="T150" s="155"/>
      <c r="U150" s="155"/>
      <c r="V150" s="155"/>
      <c r="W150" s="155"/>
    </row>
    <row r="151" spans="1:23" s="21" customFormat="1" ht="12.75" customHeight="1" x14ac:dyDescent="0.2">
      <c r="A151" s="110" t="s">
        <v>2293</v>
      </c>
      <c r="B151" s="107" t="s">
        <v>2294</v>
      </c>
      <c r="C151" s="153" t="s">
        <v>2293</v>
      </c>
      <c r="D151" s="112">
        <v>0</v>
      </c>
      <c r="E151" s="112">
        <v>0</v>
      </c>
      <c r="F151" s="113" t="str">
        <f t="shared" si="4"/>
        <v>-</v>
      </c>
      <c r="G151" s="155"/>
      <c r="H151" s="155"/>
      <c r="I151" s="155"/>
      <c r="J151" s="155"/>
      <c r="K151" s="155"/>
      <c r="L151" s="155"/>
      <c r="M151" s="155"/>
      <c r="N151" s="155"/>
      <c r="O151" s="155"/>
      <c r="P151" s="155"/>
      <c r="Q151" s="155"/>
      <c r="R151" s="155"/>
      <c r="S151" s="155"/>
      <c r="T151" s="155"/>
      <c r="U151" s="155"/>
      <c r="V151" s="155"/>
      <c r="W151" s="155"/>
    </row>
    <row r="152" spans="1:23" s="21" customFormat="1" ht="12.75" customHeight="1" x14ac:dyDescent="0.2">
      <c r="A152" s="110" t="s">
        <v>2295</v>
      </c>
      <c r="B152" s="107" t="s">
        <v>2296</v>
      </c>
      <c r="C152" s="153" t="s">
        <v>2295</v>
      </c>
      <c r="D152" s="112">
        <v>0</v>
      </c>
      <c r="E152" s="112">
        <v>0</v>
      </c>
      <c r="F152" s="113" t="str">
        <f t="shared" si="4"/>
        <v>-</v>
      </c>
      <c r="G152" s="155"/>
      <c r="H152" s="155"/>
      <c r="I152" s="155"/>
      <c r="J152" s="155"/>
      <c r="K152" s="155"/>
      <c r="L152" s="155"/>
      <c r="M152" s="155"/>
      <c r="N152" s="155"/>
      <c r="O152" s="155"/>
      <c r="P152" s="155"/>
      <c r="Q152" s="155"/>
      <c r="R152" s="155"/>
      <c r="S152" s="155"/>
      <c r="T152" s="155"/>
      <c r="U152" s="155"/>
      <c r="V152" s="155"/>
      <c r="W152" s="155"/>
    </row>
    <row r="153" spans="1:23" s="21" customFormat="1" ht="24" customHeight="1" x14ac:dyDescent="0.2">
      <c r="A153" s="110" t="s">
        <v>2297</v>
      </c>
      <c r="B153" s="107" t="s">
        <v>2298</v>
      </c>
      <c r="C153" s="153" t="s">
        <v>2297</v>
      </c>
      <c r="D153" s="112">
        <v>0</v>
      </c>
      <c r="E153" s="112">
        <v>0</v>
      </c>
      <c r="F153" s="113" t="str">
        <f t="shared" si="4"/>
        <v>-</v>
      </c>
      <c r="G153" s="155"/>
      <c r="H153" s="155"/>
      <c r="I153" s="155"/>
      <c r="J153" s="155"/>
      <c r="K153" s="155"/>
      <c r="L153" s="155"/>
      <c r="M153" s="155"/>
      <c r="N153" s="155"/>
      <c r="O153" s="155"/>
      <c r="P153" s="155"/>
      <c r="Q153" s="155"/>
      <c r="R153" s="155"/>
      <c r="S153" s="155"/>
      <c r="T153" s="155"/>
      <c r="U153" s="155"/>
      <c r="V153" s="155"/>
      <c r="W153" s="155"/>
    </row>
    <row r="154" spans="1:23" s="21" customFormat="1" ht="12.75" customHeight="1" x14ac:dyDescent="0.2">
      <c r="A154" s="110" t="s">
        <v>2299</v>
      </c>
      <c r="B154" s="107" t="s">
        <v>2300</v>
      </c>
      <c r="C154" s="153" t="s">
        <v>2299</v>
      </c>
      <c r="D154" s="112">
        <v>0</v>
      </c>
      <c r="E154" s="112">
        <v>0</v>
      </c>
      <c r="F154" s="113" t="str">
        <f t="shared" si="4"/>
        <v>-</v>
      </c>
      <c r="G154" s="155"/>
      <c r="H154" s="155"/>
      <c r="I154" s="155"/>
      <c r="J154" s="155"/>
      <c r="K154" s="155"/>
      <c r="L154" s="155"/>
      <c r="M154" s="155"/>
      <c r="N154" s="155"/>
      <c r="O154" s="155"/>
      <c r="P154" s="155"/>
      <c r="Q154" s="155"/>
      <c r="R154" s="155"/>
      <c r="S154" s="155"/>
      <c r="T154" s="155"/>
      <c r="U154" s="155"/>
      <c r="V154" s="155"/>
      <c r="W154" s="155"/>
    </row>
    <row r="155" spans="1:23" s="21" customFormat="1" ht="24" customHeight="1" x14ac:dyDescent="0.2">
      <c r="A155" s="110" t="s">
        <v>2301</v>
      </c>
      <c r="B155" s="107" t="s">
        <v>2302</v>
      </c>
      <c r="C155" s="153" t="s">
        <v>2301</v>
      </c>
      <c r="D155" s="112">
        <v>0</v>
      </c>
      <c r="E155" s="112">
        <v>0</v>
      </c>
      <c r="F155" s="113" t="str">
        <f t="shared" si="4"/>
        <v>-</v>
      </c>
      <c r="G155" s="155"/>
      <c r="H155" s="155"/>
      <c r="I155" s="155"/>
      <c r="J155" s="155"/>
      <c r="K155" s="155"/>
      <c r="L155" s="155"/>
      <c r="M155" s="155"/>
      <c r="N155" s="155"/>
      <c r="O155" s="155"/>
      <c r="P155" s="155"/>
      <c r="Q155" s="155"/>
      <c r="R155" s="155"/>
      <c r="S155" s="155"/>
      <c r="T155" s="155"/>
      <c r="U155" s="155"/>
      <c r="V155" s="155"/>
      <c r="W155" s="155"/>
    </row>
    <row r="156" spans="1:23" s="21" customFormat="1" ht="24" customHeight="1" x14ac:dyDescent="0.2">
      <c r="A156" s="110" t="s">
        <v>2303</v>
      </c>
      <c r="B156" s="107" t="s">
        <v>2304</v>
      </c>
      <c r="C156" s="153" t="s">
        <v>2303</v>
      </c>
      <c r="D156" s="112">
        <v>0</v>
      </c>
      <c r="E156" s="112">
        <v>56346.09</v>
      </c>
      <c r="F156" s="113" t="str">
        <f t="shared" si="4"/>
        <v>-</v>
      </c>
      <c r="G156" s="155"/>
      <c r="H156" s="155"/>
      <c r="I156" s="155"/>
      <c r="J156" s="155"/>
      <c r="K156" s="155"/>
      <c r="L156" s="155"/>
      <c r="M156" s="155"/>
      <c r="N156" s="155"/>
      <c r="O156" s="155"/>
      <c r="P156" s="155"/>
      <c r="Q156" s="155"/>
      <c r="R156" s="155"/>
      <c r="S156" s="155"/>
      <c r="T156" s="155"/>
      <c r="U156" s="155"/>
      <c r="V156" s="155"/>
      <c r="W156" s="155"/>
    </row>
    <row r="157" spans="1:23" s="21" customFormat="1" ht="24" customHeight="1" x14ac:dyDescent="0.2">
      <c r="A157" s="110" t="s">
        <v>2305</v>
      </c>
      <c r="B157" s="107" t="s">
        <v>2306</v>
      </c>
      <c r="C157" s="153" t="s">
        <v>2305</v>
      </c>
      <c r="D157" s="112">
        <v>0</v>
      </c>
      <c r="E157" s="112">
        <v>0</v>
      </c>
      <c r="F157" s="113" t="str">
        <f t="shared" si="4"/>
        <v>-</v>
      </c>
      <c r="G157" s="155"/>
      <c r="H157" s="155"/>
      <c r="I157" s="155"/>
      <c r="J157" s="155"/>
      <c r="K157" s="155"/>
      <c r="L157" s="155"/>
      <c r="M157" s="155"/>
      <c r="N157" s="155"/>
      <c r="O157" s="155"/>
      <c r="P157" s="155"/>
      <c r="Q157" s="155"/>
      <c r="R157" s="155"/>
      <c r="S157" s="155"/>
      <c r="T157" s="155"/>
      <c r="U157" s="155"/>
      <c r="V157" s="155"/>
      <c r="W157" s="155"/>
    </row>
    <row r="158" spans="1:23" s="21" customFormat="1" ht="12" customHeight="1" x14ac:dyDescent="0.2">
      <c r="A158" s="110" t="s">
        <v>2307</v>
      </c>
      <c r="B158" s="107" t="s">
        <v>2308</v>
      </c>
      <c r="C158" s="153" t="s">
        <v>2307</v>
      </c>
      <c r="D158" s="112">
        <v>0</v>
      </c>
      <c r="E158" s="112">
        <v>0</v>
      </c>
      <c r="F158" s="113" t="str">
        <f t="shared" si="4"/>
        <v>-</v>
      </c>
      <c r="G158" s="155"/>
      <c r="H158" s="155"/>
      <c r="I158" s="155"/>
      <c r="J158" s="155"/>
      <c r="K158" s="155"/>
      <c r="L158" s="155"/>
      <c r="M158" s="155"/>
      <c r="N158" s="155"/>
      <c r="O158" s="155"/>
      <c r="P158" s="155"/>
      <c r="Q158" s="155"/>
      <c r="R158" s="155"/>
      <c r="S158" s="155"/>
      <c r="T158" s="155"/>
      <c r="U158" s="155"/>
      <c r="V158" s="155"/>
      <c r="W158" s="155"/>
    </row>
    <row r="159" spans="1:23" s="21" customFormat="1" ht="12.75" customHeight="1" x14ac:dyDescent="0.2">
      <c r="A159" s="110" t="s">
        <v>2309</v>
      </c>
      <c r="B159" s="107" t="s">
        <v>2310</v>
      </c>
      <c r="C159" s="153" t="s">
        <v>2309</v>
      </c>
      <c r="D159" s="112">
        <v>0</v>
      </c>
      <c r="E159" s="112">
        <v>0</v>
      </c>
      <c r="F159" s="113" t="str">
        <f t="shared" si="4"/>
        <v>-</v>
      </c>
      <c r="G159" s="155"/>
      <c r="H159" s="155"/>
      <c r="I159" s="155"/>
      <c r="J159" s="155"/>
      <c r="K159" s="155"/>
      <c r="L159" s="155"/>
      <c r="M159" s="155"/>
      <c r="N159" s="155"/>
      <c r="O159" s="155"/>
      <c r="P159" s="155"/>
      <c r="Q159" s="155"/>
      <c r="R159" s="155"/>
      <c r="S159" s="155"/>
      <c r="T159" s="155"/>
      <c r="U159" s="155"/>
      <c r="V159" s="155"/>
      <c r="W159" s="155"/>
    </row>
    <row r="160" spans="1:23" s="21" customFormat="1" ht="24" customHeight="1" x14ac:dyDescent="0.2">
      <c r="A160" s="110" t="s">
        <v>2311</v>
      </c>
      <c r="B160" s="114" t="s">
        <v>2312</v>
      </c>
      <c r="C160" s="153" t="s">
        <v>2311</v>
      </c>
      <c r="D160" s="112">
        <v>7062.58</v>
      </c>
      <c r="E160" s="112">
        <v>495.84</v>
      </c>
      <c r="F160" s="113">
        <f t="shared" si="4"/>
        <v>7.0206638367282208</v>
      </c>
      <c r="G160" s="155"/>
      <c r="H160" s="155"/>
      <c r="I160" s="155"/>
      <c r="J160" s="155"/>
      <c r="K160" s="155"/>
      <c r="L160" s="155"/>
      <c r="M160" s="155"/>
      <c r="N160" s="155"/>
      <c r="O160" s="155"/>
      <c r="P160" s="155"/>
      <c r="Q160" s="155"/>
      <c r="R160" s="155"/>
      <c r="S160" s="155"/>
      <c r="T160" s="155"/>
      <c r="U160" s="155"/>
      <c r="V160" s="155"/>
      <c r="W160" s="155"/>
    </row>
    <row r="161" spans="1:23" s="21" customFormat="1" ht="24" customHeight="1" x14ac:dyDescent="0.2">
      <c r="A161" s="110" t="s">
        <v>2313</v>
      </c>
      <c r="B161" s="107" t="s">
        <v>2314</v>
      </c>
      <c r="C161" s="153" t="s">
        <v>2313</v>
      </c>
      <c r="D161" s="112">
        <v>0</v>
      </c>
      <c r="E161" s="112">
        <v>0</v>
      </c>
      <c r="F161" s="113" t="str">
        <f t="shared" si="4"/>
        <v>-</v>
      </c>
      <c r="G161" s="155"/>
      <c r="H161" s="155"/>
      <c r="I161" s="155"/>
      <c r="J161" s="155"/>
      <c r="K161" s="155"/>
      <c r="L161" s="155"/>
      <c r="M161" s="155"/>
      <c r="N161" s="155"/>
      <c r="O161" s="155"/>
      <c r="P161" s="155"/>
      <c r="Q161" s="155"/>
      <c r="R161" s="155"/>
      <c r="S161" s="155"/>
      <c r="T161" s="155"/>
      <c r="U161" s="155"/>
      <c r="V161" s="155"/>
      <c r="W161" s="155"/>
    </row>
    <row r="162" spans="1:23" s="21" customFormat="1" ht="24" customHeight="1" x14ac:dyDescent="0.2">
      <c r="A162" s="110" t="s">
        <v>2315</v>
      </c>
      <c r="B162" s="107" t="s">
        <v>2316</v>
      </c>
      <c r="C162" s="153" t="s">
        <v>2315</v>
      </c>
      <c r="D162" s="112">
        <v>9688.41</v>
      </c>
      <c r="E162" s="112">
        <v>16465.78</v>
      </c>
      <c r="F162" s="113">
        <f t="shared" si="4"/>
        <v>169.95337728275331</v>
      </c>
      <c r="G162" s="155"/>
      <c r="H162" s="155"/>
      <c r="I162" s="155"/>
      <c r="J162" s="155"/>
      <c r="K162" s="155"/>
      <c r="L162" s="155"/>
      <c r="M162" s="155"/>
      <c r="N162" s="155"/>
      <c r="O162" s="155"/>
      <c r="P162" s="155"/>
      <c r="Q162" s="155"/>
      <c r="R162" s="155"/>
      <c r="S162" s="155"/>
      <c r="T162" s="155"/>
      <c r="U162" s="155"/>
      <c r="V162" s="155"/>
      <c r="W162" s="155"/>
    </row>
    <row r="163" spans="1:23" s="21" customFormat="1" ht="12.75" customHeight="1" x14ac:dyDescent="0.2">
      <c r="A163" s="110" t="s">
        <v>2317</v>
      </c>
      <c r="B163" s="107" t="s">
        <v>2318</v>
      </c>
      <c r="C163" s="153" t="s">
        <v>2317</v>
      </c>
      <c r="D163" s="112">
        <v>0</v>
      </c>
      <c r="E163" s="112">
        <v>0</v>
      </c>
      <c r="F163" s="113" t="str">
        <f t="shared" si="4"/>
        <v>-</v>
      </c>
      <c r="G163" s="155"/>
      <c r="H163" s="155"/>
      <c r="I163" s="155"/>
      <c r="J163" s="155"/>
      <c r="K163" s="155"/>
      <c r="L163" s="155"/>
      <c r="M163" s="155"/>
      <c r="N163" s="155"/>
      <c r="O163" s="155"/>
      <c r="P163" s="155"/>
      <c r="Q163" s="155"/>
      <c r="R163" s="155"/>
      <c r="S163" s="155"/>
      <c r="T163" s="155"/>
      <c r="U163" s="155"/>
      <c r="V163" s="155"/>
      <c r="W163" s="155"/>
    </row>
    <row r="164" spans="1:23" s="21" customFormat="1" ht="12.75" customHeight="1" x14ac:dyDescent="0.2">
      <c r="A164" s="110" t="s">
        <v>2319</v>
      </c>
      <c r="B164" s="107" t="s">
        <v>2320</v>
      </c>
      <c r="C164" s="153" t="s">
        <v>2319</v>
      </c>
      <c r="D164" s="112">
        <v>546.24</v>
      </c>
      <c r="E164" s="112">
        <v>61.38</v>
      </c>
      <c r="F164" s="113">
        <f t="shared" si="4"/>
        <v>11.236818980667838</v>
      </c>
      <c r="G164" s="155"/>
      <c r="H164" s="155"/>
      <c r="I164" s="155"/>
      <c r="J164" s="155"/>
      <c r="K164" s="155"/>
      <c r="L164" s="155"/>
      <c r="M164" s="155"/>
      <c r="N164" s="155"/>
      <c r="O164" s="155"/>
      <c r="P164" s="155"/>
      <c r="Q164" s="155"/>
      <c r="R164" s="155"/>
      <c r="S164" s="155"/>
      <c r="T164" s="155"/>
      <c r="U164" s="155"/>
      <c r="V164" s="155"/>
      <c r="W164" s="155"/>
    </row>
    <row r="165" spans="1:23" s="21" customFormat="1" ht="12.75" customHeight="1" x14ac:dyDescent="0.2">
      <c r="A165" s="110" t="s">
        <v>2321</v>
      </c>
      <c r="B165" s="107" t="s">
        <v>2322</v>
      </c>
      <c r="C165" s="153" t="s">
        <v>2321</v>
      </c>
      <c r="D165" s="154">
        <f>SUM(D166:D169)-D170</f>
        <v>0</v>
      </c>
      <c r="E165" s="154">
        <f>SUM(E166:E169)-E170</f>
        <v>0</v>
      </c>
      <c r="F165" s="113" t="str">
        <f t="shared" si="4"/>
        <v>-</v>
      </c>
      <c r="G165" s="155"/>
      <c r="H165" s="155"/>
      <c r="I165" s="155"/>
      <c r="J165" s="155"/>
      <c r="K165" s="155"/>
      <c r="L165" s="155"/>
      <c r="M165" s="155"/>
      <c r="N165" s="155"/>
      <c r="O165" s="155"/>
      <c r="P165" s="155"/>
      <c r="Q165" s="155"/>
      <c r="R165" s="155"/>
      <c r="S165" s="155"/>
      <c r="T165" s="155"/>
      <c r="U165" s="155"/>
      <c r="V165" s="155"/>
      <c r="W165" s="155"/>
    </row>
    <row r="166" spans="1:23" s="21" customFormat="1" ht="12.75" customHeight="1" x14ac:dyDescent="0.2">
      <c r="A166" s="110" t="s">
        <v>2323</v>
      </c>
      <c r="B166" s="107" t="s">
        <v>2324</v>
      </c>
      <c r="C166" s="153" t="s">
        <v>2323</v>
      </c>
      <c r="D166" s="112">
        <v>0</v>
      </c>
      <c r="E166" s="112">
        <v>0</v>
      </c>
      <c r="F166" s="113"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s="21" customFormat="1" ht="12.75" customHeight="1" x14ac:dyDescent="0.2">
      <c r="A167" s="110" t="s">
        <v>2325</v>
      </c>
      <c r="B167" s="107" t="s">
        <v>2326</v>
      </c>
      <c r="C167" s="153" t="s">
        <v>2325</v>
      </c>
      <c r="D167" s="112">
        <v>0</v>
      </c>
      <c r="E167" s="112">
        <v>0</v>
      </c>
      <c r="F167" s="113" t="str">
        <f t="shared" si="5"/>
        <v>-</v>
      </c>
      <c r="G167" s="155"/>
      <c r="H167" s="155"/>
      <c r="I167" s="155"/>
      <c r="J167" s="155"/>
      <c r="K167" s="155"/>
      <c r="L167" s="155"/>
      <c r="M167" s="155"/>
      <c r="N167" s="155"/>
      <c r="O167" s="155"/>
      <c r="P167" s="155"/>
      <c r="Q167" s="155"/>
      <c r="R167" s="155"/>
      <c r="S167" s="155"/>
      <c r="T167" s="155"/>
      <c r="U167" s="155"/>
      <c r="V167" s="155"/>
      <c r="W167" s="155"/>
    </row>
    <row r="168" spans="1:23" s="21" customFormat="1" ht="12.75" customHeight="1" x14ac:dyDescent="0.2">
      <c r="A168" s="110" t="s">
        <v>2327</v>
      </c>
      <c r="B168" s="107" t="s">
        <v>2328</v>
      </c>
      <c r="C168" s="153" t="s">
        <v>2327</v>
      </c>
      <c r="D168" s="112">
        <v>0</v>
      </c>
      <c r="E168" s="112">
        <v>0</v>
      </c>
      <c r="F168" s="113" t="str">
        <f t="shared" si="5"/>
        <v>-</v>
      </c>
      <c r="G168" s="155"/>
      <c r="H168" s="155"/>
      <c r="I168" s="155"/>
      <c r="J168" s="155"/>
      <c r="K168" s="155"/>
      <c r="L168" s="155"/>
      <c r="M168" s="155"/>
      <c r="N168" s="155"/>
      <c r="O168" s="155"/>
      <c r="P168" s="155"/>
      <c r="Q168" s="155"/>
      <c r="R168" s="155"/>
      <c r="S168" s="155"/>
      <c r="T168" s="155"/>
      <c r="U168" s="155"/>
      <c r="V168" s="155"/>
      <c r="W168" s="155"/>
    </row>
    <row r="169" spans="1:23" s="21" customFormat="1" ht="12.75" customHeight="1" x14ac:dyDescent="0.2">
      <c r="A169" s="110" t="s">
        <v>2329</v>
      </c>
      <c r="B169" s="107" t="s">
        <v>2330</v>
      </c>
      <c r="C169" s="153" t="s">
        <v>2329</v>
      </c>
      <c r="D169" s="112">
        <v>0</v>
      </c>
      <c r="E169" s="112">
        <v>0</v>
      </c>
      <c r="F169" s="113" t="str">
        <f t="shared" si="5"/>
        <v>-</v>
      </c>
      <c r="G169" s="155"/>
      <c r="H169" s="155"/>
      <c r="I169" s="155"/>
      <c r="J169" s="155"/>
      <c r="K169" s="155"/>
      <c r="L169" s="155"/>
      <c r="M169" s="155"/>
      <c r="N169" s="155"/>
      <c r="O169" s="155"/>
      <c r="P169" s="155"/>
      <c r="Q169" s="155"/>
      <c r="R169" s="155"/>
      <c r="S169" s="155"/>
      <c r="T169" s="155"/>
      <c r="U169" s="155"/>
      <c r="V169" s="155"/>
      <c r="W169" s="155"/>
    </row>
    <row r="170" spans="1:23" s="21" customFormat="1" ht="12.75" customHeight="1" x14ac:dyDescent="0.2">
      <c r="A170" s="110" t="s">
        <v>2331</v>
      </c>
      <c r="B170" s="107" t="s">
        <v>2332</v>
      </c>
      <c r="C170" s="153" t="s">
        <v>2331</v>
      </c>
      <c r="D170" s="112">
        <v>0</v>
      </c>
      <c r="E170" s="112">
        <v>0</v>
      </c>
      <c r="F170" s="113" t="str">
        <f t="shared" si="5"/>
        <v>-</v>
      </c>
      <c r="G170" s="155"/>
      <c r="H170" s="155"/>
      <c r="I170" s="155"/>
      <c r="J170" s="155"/>
      <c r="K170" s="155"/>
      <c r="L170" s="155"/>
      <c r="M170" s="155"/>
      <c r="N170" s="155"/>
      <c r="O170" s="155"/>
      <c r="P170" s="155"/>
      <c r="Q170" s="155"/>
      <c r="R170" s="155"/>
      <c r="S170" s="155"/>
      <c r="T170" s="155"/>
      <c r="U170" s="155"/>
      <c r="V170" s="155"/>
      <c r="W170" s="155"/>
    </row>
    <row r="171" spans="1:23" s="21" customFormat="1" ht="24" customHeight="1" x14ac:dyDescent="0.2">
      <c r="A171" s="110" t="s">
        <v>1300</v>
      </c>
      <c r="B171" s="107" t="s">
        <v>2333</v>
      </c>
      <c r="C171" s="153" t="s">
        <v>1300</v>
      </c>
      <c r="D171" s="154">
        <f>SUM(D172:D174)</f>
        <v>51710.22</v>
      </c>
      <c r="E171" s="154">
        <f>SUM(E172:E174)</f>
        <v>0</v>
      </c>
      <c r="F171" s="113">
        <f t="shared" si="5"/>
        <v>0</v>
      </c>
      <c r="G171" s="155"/>
      <c r="H171" s="155"/>
      <c r="I171" s="155"/>
      <c r="J171" s="155"/>
      <c r="K171" s="155"/>
      <c r="L171" s="155"/>
      <c r="M171" s="155"/>
      <c r="N171" s="155"/>
      <c r="O171" s="155"/>
      <c r="P171" s="155"/>
      <c r="Q171" s="155"/>
      <c r="R171" s="155"/>
      <c r="S171" s="155"/>
      <c r="T171" s="155"/>
      <c r="U171" s="155"/>
      <c r="V171" s="155"/>
      <c r="W171" s="155"/>
    </row>
    <row r="172" spans="1:23" s="21" customFormat="1" ht="12.75" customHeight="1" x14ac:dyDescent="0.2">
      <c r="A172" s="110" t="s">
        <v>2334</v>
      </c>
      <c r="B172" s="107" t="s">
        <v>2335</v>
      </c>
      <c r="C172" s="153" t="s">
        <v>2334</v>
      </c>
      <c r="D172" s="112">
        <v>0</v>
      </c>
      <c r="E172" s="112">
        <v>0</v>
      </c>
      <c r="F172" s="113" t="str">
        <f t="shared" si="5"/>
        <v>-</v>
      </c>
      <c r="G172" s="155"/>
      <c r="H172" s="155"/>
      <c r="I172" s="155"/>
      <c r="J172" s="155"/>
      <c r="K172" s="155"/>
      <c r="L172" s="155"/>
      <c r="M172" s="155"/>
      <c r="N172" s="155"/>
      <c r="O172" s="155"/>
      <c r="P172" s="155"/>
      <c r="Q172" s="155"/>
      <c r="R172" s="155"/>
      <c r="S172" s="155"/>
      <c r="T172" s="155"/>
      <c r="U172" s="155"/>
      <c r="V172" s="155"/>
      <c r="W172" s="155"/>
    </row>
    <row r="173" spans="1:23" s="21" customFormat="1" ht="12.75" customHeight="1" x14ac:dyDescent="0.2">
      <c r="A173" s="110" t="s">
        <v>2336</v>
      </c>
      <c r="B173" s="107" t="s">
        <v>2337</v>
      </c>
      <c r="C173" s="153" t="s">
        <v>2336</v>
      </c>
      <c r="D173" s="112">
        <v>0</v>
      </c>
      <c r="E173" s="112">
        <v>0</v>
      </c>
      <c r="F173" s="113" t="str">
        <f t="shared" si="5"/>
        <v>-</v>
      </c>
      <c r="G173" s="155"/>
      <c r="H173" s="155"/>
      <c r="I173" s="155"/>
      <c r="J173" s="155"/>
      <c r="K173" s="155"/>
      <c r="L173" s="155"/>
      <c r="M173" s="155"/>
      <c r="N173" s="155"/>
      <c r="O173" s="155"/>
      <c r="P173" s="155"/>
      <c r="Q173" s="155"/>
      <c r="R173" s="155"/>
      <c r="S173" s="155"/>
      <c r="T173" s="155"/>
      <c r="U173" s="155"/>
      <c r="V173" s="155"/>
      <c r="W173" s="155"/>
    </row>
    <row r="174" spans="1:23" s="21" customFormat="1" ht="12" customHeight="1" x14ac:dyDescent="0.2">
      <c r="A174" s="110" t="s">
        <v>2338</v>
      </c>
      <c r="B174" s="107" t="s">
        <v>2339</v>
      </c>
      <c r="C174" s="153" t="s">
        <v>2338</v>
      </c>
      <c r="D174" s="172">
        <v>51710.22</v>
      </c>
      <c r="E174" s="172"/>
      <c r="F174" s="113">
        <f t="shared" si="5"/>
        <v>0</v>
      </c>
      <c r="G174" s="155"/>
      <c r="H174" s="155"/>
      <c r="I174" s="155"/>
      <c r="J174" s="155"/>
      <c r="K174" s="155"/>
      <c r="L174" s="155"/>
      <c r="M174" s="155"/>
      <c r="N174" s="155"/>
      <c r="O174" s="155"/>
      <c r="P174" s="155"/>
      <c r="Q174" s="155"/>
      <c r="R174" s="155"/>
      <c r="S174" s="155"/>
      <c r="T174" s="155"/>
      <c r="U174" s="155"/>
      <c r="V174" s="155"/>
      <c r="W174" s="155"/>
    </row>
    <row r="175" spans="1:23" s="82" customFormat="1" ht="20.100000000000001" customHeight="1" x14ac:dyDescent="0.2">
      <c r="A175" s="335" t="s">
        <v>2340</v>
      </c>
      <c r="B175" s="340"/>
      <c r="C175" s="103"/>
      <c r="D175" s="173">
        <v>0</v>
      </c>
      <c r="E175" s="173">
        <v>0</v>
      </c>
      <c r="F175" s="105"/>
      <c r="G175" s="165"/>
      <c r="H175" s="165"/>
      <c r="I175" s="165"/>
      <c r="J175" s="165"/>
      <c r="K175" s="165"/>
      <c r="L175" s="165"/>
      <c r="M175" s="165"/>
      <c r="N175" s="165"/>
      <c r="O175" s="165"/>
      <c r="P175" s="165"/>
      <c r="Q175" s="165"/>
      <c r="R175" s="165"/>
      <c r="S175" s="165"/>
      <c r="T175" s="165"/>
      <c r="U175" s="165"/>
      <c r="V175" s="165"/>
      <c r="W175" s="165"/>
    </row>
    <row r="176" spans="1:23" s="21" customFormat="1" ht="12.75" customHeight="1" x14ac:dyDescent="0.2">
      <c r="A176" s="110"/>
      <c r="B176" s="107" t="s">
        <v>2341</v>
      </c>
      <c r="C176" s="153" t="s">
        <v>2342</v>
      </c>
      <c r="D176" s="154">
        <f>D177+D251</f>
        <v>152391.72999999998</v>
      </c>
      <c r="E176" s="154">
        <f>E177+E251</f>
        <v>156045.26</v>
      </c>
      <c r="F176" s="113">
        <f t="shared" ref="F176:F207" si="6">IF(D176&gt;0,IF(E176/D176&gt;=100,"&gt;&gt;100",E176/D176*100),"-")</f>
        <v>102.39745949468519</v>
      </c>
      <c r="G176" s="155"/>
      <c r="H176" s="155"/>
      <c r="I176" s="155"/>
      <c r="J176" s="155"/>
      <c r="K176" s="155"/>
      <c r="L176" s="155"/>
      <c r="M176" s="155"/>
      <c r="N176" s="155"/>
      <c r="O176" s="155"/>
      <c r="P176" s="155"/>
      <c r="Q176" s="155"/>
      <c r="R176" s="155"/>
      <c r="S176" s="155"/>
      <c r="T176" s="155"/>
      <c r="U176" s="155"/>
      <c r="V176" s="155"/>
      <c r="W176" s="155"/>
    </row>
    <row r="177" spans="1:23" s="21" customFormat="1" ht="12.75" customHeight="1" x14ac:dyDescent="0.2">
      <c r="A177" s="110" t="s">
        <v>2343</v>
      </c>
      <c r="B177" s="107" t="s">
        <v>2344</v>
      </c>
      <c r="C177" s="153" t="s">
        <v>2343</v>
      </c>
      <c r="D177" s="154">
        <f>D178+D197+D203+D219+D247+D248</f>
        <v>62539.880000000005</v>
      </c>
      <c r="E177" s="154">
        <f>E178+E197+E203+E219+E247+E248</f>
        <v>67107.070000000007</v>
      </c>
      <c r="F177" s="113">
        <f t="shared" si="6"/>
        <v>107.30284420117211</v>
      </c>
      <c r="G177" s="155"/>
      <c r="H177" s="155"/>
      <c r="I177" s="155"/>
      <c r="J177" s="155"/>
      <c r="K177" s="155"/>
      <c r="L177" s="155"/>
      <c r="M177" s="155"/>
      <c r="N177" s="155"/>
      <c r="O177" s="155"/>
      <c r="P177" s="155"/>
      <c r="Q177" s="155"/>
      <c r="R177" s="155"/>
      <c r="S177" s="155"/>
      <c r="T177" s="155"/>
      <c r="U177" s="155"/>
      <c r="V177" s="155"/>
      <c r="W177" s="155"/>
    </row>
    <row r="178" spans="1:23" s="21" customFormat="1" ht="12.75" customHeight="1" x14ac:dyDescent="0.2">
      <c r="A178" s="110" t="s">
        <v>2345</v>
      </c>
      <c r="B178" s="107" t="s">
        <v>2346</v>
      </c>
      <c r="C178" s="153" t="s">
        <v>2345</v>
      </c>
      <c r="D178" s="154">
        <f>SUM(D179:D181)+D185+D186+SUM(D194:D196)</f>
        <v>61546.23</v>
      </c>
      <c r="E178" s="154">
        <f>SUM(E179:E181)+E185+E186+SUM(E194:E196)</f>
        <v>64956.61</v>
      </c>
      <c r="F178" s="113">
        <f t="shared" si="6"/>
        <v>105.541167996805</v>
      </c>
      <c r="G178" s="155"/>
      <c r="H178" s="155"/>
      <c r="I178" s="155"/>
      <c r="J178" s="155"/>
      <c r="K178" s="155"/>
      <c r="L178" s="155"/>
      <c r="M178" s="155"/>
      <c r="N178" s="155"/>
      <c r="O178" s="155"/>
      <c r="P178" s="155"/>
      <c r="Q178" s="155"/>
      <c r="R178" s="155"/>
      <c r="S178" s="155"/>
      <c r="T178" s="155"/>
      <c r="U178" s="155"/>
      <c r="V178" s="155"/>
      <c r="W178" s="155"/>
    </row>
    <row r="179" spans="1:23" s="21" customFormat="1" ht="12.75" customHeight="1" x14ac:dyDescent="0.2">
      <c r="A179" s="110" t="s">
        <v>2347</v>
      </c>
      <c r="B179" s="107" t="s">
        <v>2348</v>
      </c>
      <c r="C179" s="153" t="s">
        <v>2347</v>
      </c>
      <c r="D179" s="112">
        <v>58534.94</v>
      </c>
      <c r="E179" s="112">
        <v>60892.06</v>
      </c>
      <c r="F179" s="113">
        <f t="shared" si="6"/>
        <v>104.02685985498574</v>
      </c>
      <c r="G179" s="155"/>
      <c r="H179" s="155"/>
      <c r="I179" s="155"/>
      <c r="J179" s="155"/>
      <c r="K179" s="155"/>
      <c r="L179" s="155"/>
      <c r="M179" s="155"/>
      <c r="N179" s="155"/>
      <c r="O179" s="155"/>
      <c r="P179" s="155"/>
      <c r="Q179" s="155"/>
      <c r="R179" s="155"/>
      <c r="S179" s="155"/>
      <c r="T179" s="155"/>
      <c r="U179" s="155"/>
      <c r="V179" s="155"/>
      <c r="W179" s="155"/>
    </row>
    <row r="180" spans="1:23" s="21" customFormat="1" ht="12.75" customHeight="1" x14ac:dyDescent="0.2">
      <c r="A180" s="110" t="s">
        <v>2349</v>
      </c>
      <c r="B180" s="107" t="s">
        <v>2350</v>
      </c>
      <c r="C180" s="153" t="s">
        <v>2349</v>
      </c>
      <c r="D180" s="112">
        <v>3011.29</v>
      </c>
      <c r="E180" s="112">
        <v>4064.55</v>
      </c>
      <c r="F180" s="113">
        <f t="shared" si="6"/>
        <v>134.97703641960754</v>
      </c>
      <c r="G180" s="155"/>
      <c r="H180" s="155"/>
      <c r="I180" s="155"/>
      <c r="J180" s="155"/>
      <c r="K180" s="155"/>
      <c r="L180" s="155"/>
      <c r="M180" s="155"/>
      <c r="N180" s="155"/>
      <c r="O180" s="155"/>
      <c r="P180" s="155"/>
      <c r="Q180" s="155"/>
      <c r="R180" s="155"/>
      <c r="S180" s="155"/>
      <c r="T180" s="155"/>
      <c r="U180" s="155"/>
      <c r="V180" s="155"/>
      <c r="W180" s="155"/>
    </row>
    <row r="181" spans="1:23" s="21" customFormat="1" ht="12.75" customHeight="1" x14ac:dyDescent="0.2">
      <c r="A181" s="110" t="s">
        <v>2351</v>
      </c>
      <c r="B181" s="107" t="s">
        <v>2352</v>
      </c>
      <c r="C181" s="153" t="s">
        <v>2351</v>
      </c>
      <c r="D181" s="154">
        <f>SUM(D182:D184)</f>
        <v>0</v>
      </c>
      <c r="E181" s="154">
        <f>SUM(E182:E184)</f>
        <v>0</v>
      </c>
      <c r="F181" s="113" t="str">
        <f t="shared" si="6"/>
        <v>-</v>
      </c>
      <c r="G181" s="155"/>
      <c r="H181" s="155"/>
      <c r="I181" s="155"/>
      <c r="J181" s="155"/>
      <c r="K181" s="155"/>
      <c r="L181" s="155"/>
      <c r="M181" s="155"/>
      <c r="N181" s="155"/>
      <c r="O181" s="155"/>
      <c r="P181" s="155"/>
      <c r="Q181" s="155"/>
      <c r="R181" s="155"/>
      <c r="S181" s="155"/>
      <c r="T181" s="155"/>
      <c r="U181" s="155"/>
      <c r="V181" s="155"/>
      <c r="W181" s="155"/>
    </row>
    <row r="182" spans="1:23" s="21" customFormat="1" ht="12.75" customHeight="1" x14ac:dyDescent="0.2">
      <c r="A182" s="110" t="s">
        <v>2353</v>
      </c>
      <c r="B182" s="107" t="s">
        <v>2354</v>
      </c>
      <c r="C182" s="153" t="s">
        <v>2353</v>
      </c>
      <c r="D182" s="112">
        <v>0</v>
      </c>
      <c r="E182" s="112">
        <v>0</v>
      </c>
      <c r="F182" s="113" t="str">
        <f t="shared" si="6"/>
        <v>-</v>
      </c>
      <c r="G182" s="155"/>
      <c r="H182" s="155"/>
      <c r="I182" s="155"/>
      <c r="J182" s="155"/>
      <c r="K182" s="155"/>
      <c r="L182" s="155"/>
      <c r="M182" s="155"/>
      <c r="N182" s="155"/>
      <c r="O182" s="155"/>
      <c r="P182" s="155"/>
      <c r="Q182" s="155"/>
      <c r="R182" s="155"/>
      <c r="S182" s="155"/>
      <c r="T182" s="155"/>
      <c r="U182" s="155"/>
      <c r="V182" s="155"/>
      <c r="W182" s="155"/>
    </row>
    <row r="183" spans="1:23" s="21" customFormat="1" ht="12.75" customHeight="1" x14ac:dyDescent="0.2">
      <c r="A183" s="110" t="s">
        <v>2355</v>
      </c>
      <c r="B183" s="107" t="s">
        <v>2356</v>
      </c>
      <c r="C183" s="153" t="s">
        <v>2355</v>
      </c>
      <c r="D183" s="112">
        <v>0</v>
      </c>
      <c r="E183" s="112">
        <v>0</v>
      </c>
      <c r="F183" s="113" t="str">
        <f t="shared" si="6"/>
        <v>-</v>
      </c>
      <c r="G183" s="155"/>
      <c r="H183" s="155"/>
      <c r="I183" s="155"/>
      <c r="J183" s="155"/>
      <c r="K183" s="155"/>
      <c r="L183" s="155"/>
      <c r="M183" s="155"/>
      <c r="N183" s="155"/>
      <c r="O183" s="155"/>
      <c r="P183" s="155"/>
      <c r="Q183" s="155"/>
      <c r="R183" s="155"/>
      <c r="S183" s="155"/>
      <c r="T183" s="155"/>
      <c r="U183" s="155"/>
      <c r="V183" s="155"/>
      <c r="W183" s="155"/>
    </row>
    <row r="184" spans="1:23" s="21" customFormat="1" ht="12.75" customHeight="1" x14ac:dyDescent="0.2">
      <c r="A184" s="110" t="s">
        <v>2357</v>
      </c>
      <c r="B184" s="107" t="s">
        <v>2358</v>
      </c>
      <c r="C184" s="153" t="s">
        <v>2357</v>
      </c>
      <c r="D184" s="112">
        <v>0</v>
      </c>
      <c r="E184" s="112">
        <v>0</v>
      </c>
      <c r="F184" s="113" t="str">
        <f t="shared" si="6"/>
        <v>-</v>
      </c>
      <c r="G184" s="155"/>
      <c r="H184" s="155"/>
      <c r="I184" s="155"/>
      <c r="J184" s="155"/>
      <c r="K184" s="155"/>
      <c r="L184" s="155"/>
      <c r="M184" s="155"/>
      <c r="N184" s="155"/>
      <c r="O184" s="155"/>
      <c r="P184" s="155"/>
      <c r="Q184" s="155"/>
      <c r="R184" s="155"/>
      <c r="S184" s="155"/>
      <c r="T184" s="155"/>
      <c r="U184" s="155"/>
      <c r="V184" s="155"/>
      <c r="W184" s="155"/>
    </row>
    <row r="185" spans="1:23" s="21" customFormat="1" ht="12.75" customHeight="1" x14ac:dyDescent="0.2">
      <c r="A185" s="110" t="s">
        <v>2359</v>
      </c>
      <c r="B185" s="107" t="s">
        <v>2360</v>
      </c>
      <c r="C185" s="153" t="s">
        <v>2359</v>
      </c>
      <c r="D185" s="112">
        <v>0</v>
      </c>
      <c r="E185" s="112">
        <v>0</v>
      </c>
      <c r="F185" s="113" t="str">
        <f t="shared" si="6"/>
        <v>-</v>
      </c>
      <c r="G185" s="155"/>
      <c r="H185" s="155"/>
      <c r="I185" s="155"/>
      <c r="J185" s="155"/>
      <c r="K185" s="155"/>
      <c r="L185" s="155"/>
      <c r="M185" s="155"/>
      <c r="N185" s="155"/>
      <c r="O185" s="155"/>
      <c r="P185" s="155"/>
      <c r="Q185" s="155"/>
      <c r="R185" s="155"/>
      <c r="S185" s="155"/>
      <c r="T185" s="155"/>
      <c r="U185" s="155"/>
      <c r="V185" s="155"/>
      <c r="W185" s="155"/>
    </row>
    <row r="186" spans="1:23" s="21" customFormat="1" ht="24" customHeight="1" x14ac:dyDescent="0.2">
      <c r="A186" s="110" t="s">
        <v>2361</v>
      </c>
      <c r="B186" s="107" t="s">
        <v>2362</v>
      </c>
      <c r="C186" s="153" t="s">
        <v>2361</v>
      </c>
      <c r="D186" s="154">
        <f>SUM(D187:D193)</f>
        <v>0</v>
      </c>
      <c r="E186" s="154">
        <f>SUM(E187:E193)</f>
        <v>0</v>
      </c>
      <c r="F186" s="113" t="str">
        <f t="shared" si="6"/>
        <v>-</v>
      </c>
      <c r="G186" s="155"/>
      <c r="H186" s="155"/>
      <c r="I186" s="155"/>
      <c r="J186" s="155"/>
      <c r="K186" s="155"/>
      <c r="L186" s="155"/>
      <c r="M186" s="155"/>
      <c r="N186" s="155"/>
      <c r="O186" s="155"/>
      <c r="P186" s="155"/>
      <c r="Q186" s="155"/>
      <c r="R186" s="155"/>
      <c r="S186" s="155"/>
      <c r="T186" s="155"/>
      <c r="U186" s="155"/>
      <c r="V186" s="155"/>
      <c r="W186" s="155"/>
    </row>
    <row r="187" spans="1:23" s="21" customFormat="1" ht="12" customHeight="1" x14ac:dyDescent="0.2">
      <c r="A187" s="110" t="s">
        <v>2363</v>
      </c>
      <c r="B187" s="107" t="s">
        <v>2364</v>
      </c>
      <c r="C187" s="153" t="s">
        <v>2363</v>
      </c>
      <c r="D187" s="112">
        <v>0</v>
      </c>
      <c r="E187" s="112">
        <v>0</v>
      </c>
      <c r="F187" s="113" t="str">
        <f t="shared" si="6"/>
        <v>-</v>
      </c>
      <c r="G187" s="155"/>
      <c r="H187" s="155"/>
      <c r="I187" s="155"/>
      <c r="J187" s="155"/>
      <c r="K187" s="155"/>
      <c r="L187" s="155"/>
      <c r="M187" s="155"/>
      <c r="N187" s="155"/>
      <c r="O187" s="155"/>
      <c r="P187" s="155"/>
      <c r="Q187" s="155"/>
      <c r="R187" s="155"/>
      <c r="S187" s="155"/>
      <c r="T187" s="155"/>
      <c r="U187" s="155"/>
      <c r="V187" s="155"/>
      <c r="W187" s="155"/>
    </row>
    <row r="188" spans="1:23" s="21" customFormat="1" ht="24" customHeight="1" x14ac:dyDescent="0.2">
      <c r="A188" s="110" t="s">
        <v>2365</v>
      </c>
      <c r="B188" s="107" t="s">
        <v>2366</v>
      </c>
      <c r="C188" s="153" t="s">
        <v>2365</v>
      </c>
      <c r="D188" s="112">
        <v>0</v>
      </c>
      <c r="E188" s="112">
        <v>0</v>
      </c>
      <c r="F188" s="113" t="str">
        <f t="shared" si="6"/>
        <v>-</v>
      </c>
      <c r="G188" s="155"/>
      <c r="H188" s="155"/>
      <c r="I188" s="155"/>
      <c r="J188" s="155"/>
      <c r="K188" s="155"/>
      <c r="L188" s="155"/>
      <c r="M188" s="155"/>
      <c r="N188" s="155"/>
      <c r="O188" s="155"/>
      <c r="P188" s="155"/>
      <c r="Q188" s="155"/>
      <c r="R188" s="155"/>
      <c r="S188" s="155"/>
      <c r="T188" s="155"/>
      <c r="U188" s="155"/>
      <c r="V188" s="155"/>
      <c r="W188" s="155"/>
    </row>
    <row r="189" spans="1:23" s="21" customFormat="1" ht="12" customHeight="1" x14ac:dyDescent="0.2">
      <c r="A189" s="110" t="s">
        <v>2367</v>
      </c>
      <c r="B189" s="107" t="s">
        <v>2368</v>
      </c>
      <c r="C189" s="153" t="s">
        <v>2367</v>
      </c>
      <c r="D189" s="112">
        <v>0</v>
      </c>
      <c r="E189" s="112">
        <v>0</v>
      </c>
      <c r="F189" s="113" t="str">
        <f t="shared" si="6"/>
        <v>-</v>
      </c>
      <c r="G189" s="155"/>
      <c r="H189" s="155"/>
      <c r="I189" s="155"/>
      <c r="J189" s="155"/>
      <c r="K189" s="155"/>
      <c r="L189" s="155"/>
      <c r="M189" s="155"/>
      <c r="N189" s="155"/>
      <c r="O189" s="155"/>
      <c r="P189" s="155"/>
      <c r="Q189" s="155"/>
      <c r="R189" s="155"/>
      <c r="S189" s="155"/>
      <c r="T189" s="155"/>
      <c r="U189" s="155"/>
      <c r="V189" s="155"/>
      <c r="W189" s="155"/>
    </row>
    <row r="190" spans="1:23" s="21" customFormat="1" ht="12" customHeight="1" x14ac:dyDescent="0.2">
      <c r="A190" s="110" t="s">
        <v>2369</v>
      </c>
      <c r="B190" s="107" t="s">
        <v>2370</v>
      </c>
      <c r="C190" s="153" t="s">
        <v>2369</v>
      </c>
      <c r="D190" s="112">
        <v>0</v>
      </c>
      <c r="E190" s="112">
        <v>0</v>
      </c>
      <c r="F190" s="113" t="str">
        <f t="shared" si="6"/>
        <v>-</v>
      </c>
      <c r="G190" s="155"/>
      <c r="H190" s="155"/>
      <c r="I190" s="155"/>
      <c r="J190" s="155"/>
      <c r="K190" s="155"/>
      <c r="L190" s="155"/>
      <c r="M190" s="155"/>
      <c r="N190" s="155"/>
      <c r="O190" s="155"/>
      <c r="P190" s="155"/>
      <c r="Q190" s="155"/>
      <c r="R190" s="155"/>
      <c r="S190" s="155"/>
      <c r="T190" s="155"/>
      <c r="U190" s="155"/>
      <c r="V190" s="155"/>
      <c r="W190" s="155"/>
    </row>
    <row r="191" spans="1:23" s="21" customFormat="1" ht="24" customHeight="1" x14ac:dyDescent="0.2">
      <c r="A191" s="110" t="s">
        <v>2371</v>
      </c>
      <c r="B191" s="107" t="s">
        <v>2372</v>
      </c>
      <c r="C191" s="153" t="s">
        <v>2371</v>
      </c>
      <c r="D191" s="112">
        <v>0</v>
      </c>
      <c r="E191" s="112">
        <v>0</v>
      </c>
      <c r="F191" s="113" t="str">
        <f t="shared" si="6"/>
        <v>-</v>
      </c>
      <c r="G191" s="155"/>
      <c r="H191" s="155"/>
      <c r="I191" s="155"/>
      <c r="J191" s="155"/>
      <c r="K191" s="155"/>
      <c r="L191" s="155"/>
      <c r="M191" s="155"/>
      <c r="N191" s="155"/>
      <c r="O191" s="155"/>
      <c r="P191" s="155"/>
      <c r="Q191" s="155"/>
      <c r="R191" s="155"/>
      <c r="S191" s="155"/>
      <c r="T191" s="155"/>
      <c r="U191" s="155"/>
      <c r="V191" s="155"/>
      <c r="W191" s="155"/>
    </row>
    <row r="192" spans="1:23" s="21" customFormat="1" ht="24" customHeight="1" x14ac:dyDescent="0.2">
      <c r="A192" s="110" t="s">
        <v>2373</v>
      </c>
      <c r="B192" s="107" t="s">
        <v>2374</v>
      </c>
      <c r="C192" s="153" t="s">
        <v>2373</v>
      </c>
      <c r="D192" s="112">
        <v>0</v>
      </c>
      <c r="E192" s="112">
        <v>0</v>
      </c>
      <c r="F192" s="113" t="str">
        <f t="shared" si="6"/>
        <v>-</v>
      </c>
      <c r="G192" s="155"/>
      <c r="H192" s="155"/>
      <c r="I192" s="155"/>
      <c r="J192" s="155"/>
      <c r="K192" s="155"/>
      <c r="L192" s="155"/>
      <c r="M192" s="155"/>
      <c r="N192" s="155"/>
      <c r="O192" s="155"/>
      <c r="P192" s="155"/>
      <c r="Q192" s="155"/>
      <c r="R192" s="155"/>
      <c r="S192" s="155"/>
      <c r="T192" s="155"/>
      <c r="U192" s="155"/>
      <c r="V192" s="155"/>
      <c r="W192" s="155"/>
    </row>
    <row r="193" spans="1:23" s="21" customFormat="1" ht="12" customHeight="1" x14ac:dyDescent="0.2">
      <c r="A193" s="110" t="s">
        <v>2375</v>
      </c>
      <c r="B193" s="107" t="s">
        <v>2376</v>
      </c>
      <c r="C193" s="153" t="s">
        <v>2375</v>
      </c>
      <c r="D193" s="112">
        <v>0</v>
      </c>
      <c r="E193" s="112">
        <v>0</v>
      </c>
      <c r="F193" s="113" t="str">
        <f t="shared" si="6"/>
        <v>-</v>
      </c>
      <c r="G193" s="155"/>
      <c r="H193" s="155"/>
      <c r="I193" s="155"/>
      <c r="J193" s="155"/>
      <c r="K193" s="155"/>
      <c r="L193" s="155"/>
      <c r="M193" s="155"/>
      <c r="N193" s="155"/>
      <c r="O193" s="155"/>
      <c r="P193" s="155"/>
      <c r="Q193" s="155"/>
      <c r="R193" s="155"/>
      <c r="S193" s="155"/>
      <c r="T193" s="155"/>
      <c r="U193" s="155"/>
      <c r="V193" s="155"/>
      <c r="W193" s="155"/>
    </row>
    <row r="194" spans="1:23" s="21" customFormat="1" ht="12.75" customHeight="1" x14ac:dyDescent="0.2">
      <c r="A194" s="110" t="s">
        <v>2377</v>
      </c>
      <c r="B194" s="107" t="s">
        <v>2378</v>
      </c>
      <c r="C194" s="153" t="s">
        <v>2377</v>
      </c>
      <c r="D194" s="112">
        <v>0</v>
      </c>
      <c r="E194" s="112">
        <v>0</v>
      </c>
      <c r="F194" s="113" t="str">
        <f t="shared" si="6"/>
        <v>-</v>
      </c>
      <c r="G194" s="155"/>
      <c r="H194" s="155"/>
      <c r="I194" s="155"/>
      <c r="J194" s="155"/>
      <c r="K194" s="155"/>
      <c r="L194" s="155"/>
      <c r="M194" s="155"/>
      <c r="N194" s="155"/>
      <c r="O194" s="155"/>
      <c r="P194" s="155"/>
      <c r="Q194" s="155"/>
      <c r="R194" s="155"/>
      <c r="S194" s="155"/>
      <c r="T194" s="155"/>
      <c r="U194" s="155"/>
      <c r="V194" s="155"/>
      <c r="W194" s="155"/>
    </row>
    <row r="195" spans="1:23" s="21" customFormat="1" ht="12.75" customHeight="1" x14ac:dyDescent="0.2">
      <c r="A195" s="110" t="s">
        <v>2379</v>
      </c>
      <c r="B195" s="107" t="s">
        <v>2380</v>
      </c>
      <c r="C195" s="153" t="s">
        <v>2379</v>
      </c>
      <c r="D195" s="112">
        <v>0</v>
      </c>
      <c r="E195" s="112">
        <v>0</v>
      </c>
      <c r="F195" s="113" t="str">
        <f t="shared" si="6"/>
        <v>-</v>
      </c>
      <c r="G195" s="155"/>
      <c r="H195" s="155"/>
      <c r="I195" s="155"/>
      <c r="J195" s="155"/>
      <c r="K195" s="155"/>
      <c r="L195" s="155"/>
      <c r="M195" s="155"/>
      <c r="N195" s="155"/>
      <c r="O195" s="155"/>
      <c r="P195" s="155"/>
      <c r="Q195" s="155"/>
      <c r="R195" s="155"/>
      <c r="S195" s="155"/>
      <c r="T195" s="155"/>
      <c r="U195" s="155"/>
      <c r="V195" s="155"/>
      <c r="W195" s="155"/>
    </row>
    <row r="196" spans="1:23" s="21" customFormat="1" ht="12.75" customHeight="1" x14ac:dyDescent="0.2">
      <c r="A196" s="110" t="s">
        <v>2381</v>
      </c>
      <c r="B196" s="107" t="s">
        <v>2382</v>
      </c>
      <c r="C196" s="153" t="s">
        <v>2381</v>
      </c>
      <c r="D196" s="112">
        <v>0</v>
      </c>
      <c r="E196" s="112">
        <v>0</v>
      </c>
      <c r="F196" s="113" t="str">
        <f t="shared" si="6"/>
        <v>-</v>
      </c>
      <c r="G196" s="155"/>
      <c r="H196" s="155"/>
      <c r="I196" s="155"/>
      <c r="J196" s="155"/>
      <c r="K196" s="155"/>
      <c r="L196" s="155"/>
      <c r="M196" s="155"/>
      <c r="N196" s="155"/>
      <c r="O196" s="155"/>
      <c r="P196" s="155"/>
      <c r="Q196" s="155"/>
      <c r="R196" s="155"/>
      <c r="S196" s="155"/>
      <c r="T196" s="155"/>
      <c r="U196" s="155"/>
      <c r="V196" s="155"/>
      <c r="W196" s="155"/>
    </row>
    <row r="197" spans="1:23" s="21" customFormat="1" ht="12.75" customHeight="1" x14ac:dyDescent="0.2">
      <c r="A197" s="110" t="s">
        <v>2383</v>
      </c>
      <c r="B197" s="107" t="s">
        <v>2384</v>
      </c>
      <c r="C197" s="153" t="s">
        <v>2383</v>
      </c>
      <c r="D197" s="154">
        <f>SUM(D198:D202)</f>
        <v>0</v>
      </c>
      <c r="E197" s="154">
        <f>SUM(E198:E202)</f>
        <v>457.57</v>
      </c>
      <c r="F197" s="113" t="str">
        <f t="shared" si="6"/>
        <v>-</v>
      </c>
      <c r="G197" s="155"/>
      <c r="H197" s="155"/>
      <c r="I197" s="155"/>
      <c r="J197" s="155"/>
      <c r="K197" s="155"/>
      <c r="L197" s="155"/>
      <c r="M197" s="155"/>
      <c r="N197" s="155"/>
      <c r="O197" s="155"/>
      <c r="P197" s="155"/>
      <c r="Q197" s="155"/>
      <c r="R197" s="155"/>
      <c r="S197" s="155"/>
      <c r="T197" s="155"/>
      <c r="U197" s="155"/>
      <c r="V197" s="155"/>
      <c r="W197" s="155"/>
    </row>
    <row r="198" spans="1:23" s="21" customFormat="1" ht="12.75" customHeight="1" x14ac:dyDescent="0.2">
      <c r="A198" s="110" t="s">
        <v>2385</v>
      </c>
      <c r="B198" s="107" t="s">
        <v>2386</v>
      </c>
      <c r="C198" s="153" t="s">
        <v>2385</v>
      </c>
      <c r="D198" s="112">
        <v>0</v>
      </c>
      <c r="E198" s="112">
        <v>0</v>
      </c>
      <c r="F198" s="113" t="str">
        <f t="shared" si="6"/>
        <v>-</v>
      </c>
      <c r="G198" s="155"/>
      <c r="H198" s="155"/>
      <c r="I198" s="155"/>
      <c r="J198" s="155"/>
      <c r="K198" s="155"/>
      <c r="L198" s="155"/>
      <c r="M198" s="155"/>
      <c r="N198" s="155"/>
      <c r="O198" s="155"/>
      <c r="P198" s="155"/>
      <c r="Q198" s="155"/>
      <c r="R198" s="155"/>
      <c r="S198" s="155"/>
      <c r="T198" s="155"/>
      <c r="U198" s="155"/>
      <c r="V198" s="155"/>
      <c r="W198" s="155"/>
    </row>
    <row r="199" spans="1:23" s="21" customFormat="1" ht="12.75" customHeight="1" x14ac:dyDescent="0.2">
      <c r="A199" s="110" t="s">
        <v>2387</v>
      </c>
      <c r="B199" s="107" t="s">
        <v>2388</v>
      </c>
      <c r="C199" s="153" t="s">
        <v>2387</v>
      </c>
      <c r="D199" s="112">
        <v>0</v>
      </c>
      <c r="E199" s="112">
        <v>457.57</v>
      </c>
      <c r="F199" s="113" t="str">
        <f t="shared" si="6"/>
        <v>-</v>
      </c>
      <c r="G199" s="155"/>
      <c r="H199" s="155"/>
      <c r="I199" s="155"/>
      <c r="J199" s="155"/>
      <c r="K199" s="155"/>
      <c r="L199" s="155"/>
      <c r="M199" s="155"/>
      <c r="N199" s="155"/>
      <c r="O199" s="155"/>
      <c r="P199" s="155"/>
      <c r="Q199" s="155"/>
      <c r="R199" s="155"/>
      <c r="S199" s="155"/>
      <c r="T199" s="155"/>
      <c r="U199" s="155"/>
      <c r="V199" s="155"/>
      <c r="W199" s="155"/>
    </row>
    <row r="200" spans="1:23" s="21" customFormat="1" ht="12.75" customHeight="1" x14ac:dyDescent="0.2">
      <c r="A200" s="110" t="s">
        <v>2389</v>
      </c>
      <c r="B200" s="107" t="s">
        <v>2390</v>
      </c>
      <c r="C200" s="153" t="s">
        <v>2389</v>
      </c>
      <c r="D200" s="112">
        <v>0</v>
      </c>
      <c r="E200" s="112">
        <v>0</v>
      </c>
      <c r="F200" s="113" t="str">
        <f t="shared" si="6"/>
        <v>-</v>
      </c>
      <c r="G200" s="155"/>
      <c r="H200" s="155"/>
      <c r="I200" s="155"/>
      <c r="J200" s="155"/>
      <c r="K200" s="155"/>
      <c r="L200" s="155"/>
      <c r="M200" s="155"/>
      <c r="N200" s="155"/>
      <c r="O200" s="155"/>
      <c r="P200" s="155"/>
      <c r="Q200" s="155"/>
      <c r="R200" s="155"/>
      <c r="S200" s="155"/>
      <c r="T200" s="155"/>
      <c r="U200" s="155"/>
      <c r="V200" s="155"/>
      <c r="W200" s="155"/>
    </row>
    <row r="201" spans="1:23" s="21" customFormat="1" ht="12.75" customHeight="1" x14ac:dyDescent="0.2">
      <c r="A201" s="110" t="s">
        <v>2391</v>
      </c>
      <c r="B201" s="107" t="s">
        <v>2392</v>
      </c>
      <c r="C201" s="153" t="s">
        <v>2391</v>
      </c>
      <c r="D201" s="112">
        <v>0</v>
      </c>
      <c r="E201" s="112">
        <v>0</v>
      </c>
      <c r="F201" s="113" t="str">
        <f t="shared" si="6"/>
        <v>-</v>
      </c>
      <c r="G201" s="155"/>
      <c r="H201" s="155"/>
      <c r="I201" s="155"/>
      <c r="J201" s="155"/>
      <c r="K201" s="155"/>
      <c r="L201" s="155"/>
      <c r="M201" s="155"/>
      <c r="N201" s="155"/>
      <c r="O201" s="155"/>
      <c r="P201" s="155"/>
      <c r="Q201" s="155"/>
      <c r="R201" s="155"/>
      <c r="S201" s="155"/>
      <c r="T201" s="155"/>
      <c r="U201" s="155"/>
      <c r="V201" s="155"/>
      <c r="W201" s="155"/>
    </row>
    <row r="202" spans="1:23" s="21" customFormat="1" ht="12.75" customHeight="1" x14ac:dyDescent="0.2">
      <c r="A202" s="110" t="s">
        <v>2393</v>
      </c>
      <c r="B202" s="107" t="s">
        <v>2394</v>
      </c>
      <c r="C202" s="153" t="s">
        <v>2393</v>
      </c>
      <c r="D202" s="112">
        <v>0</v>
      </c>
      <c r="E202" s="112">
        <v>0</v>
      </c>
      <c r="F202" s="113" t="str">
        <f t="shared" si="6"/>
        <v>-</v>
      </c>
      <c r="G202" s="155"/>
      <c r="H202" s="155"/>
      <c r="I202" s="155"/>
      <c r="J202" s="155"/>
      <c r="K202" s="155"/>
      <c r="L202" s="155"/>
      <c r="M202" s="155"/>
      <c r="N202" s="155"/>
      <c r="O202" s="155"/>
      <c r="P202" s="155"/>
      <c r="Q202" s="155"/>
      <c r="R202" s="155"/>
      <c r="S202" s="155"/>
      <c r="T202" s="155"/>
      <c r="U202" s="155"/>
      <c r="V202" s="155"/>
      <c r="W202" s="155"/>
    </row>
    <row r="203" spans="1:23" s="21" customFormat="1" ht="24" customHeight="1" x14ac:dyDescent="0.2">
      <c r="A203" s="110" t="s">
        <v>2395</v>
      </c>
      <c r="B203" s="107" t="s">
        <v>2396</v>
      </c>
      <c r="C203" s="153" t="s">
        <v>2395</v>
      </c>
      <c r="D203" s="154">
        <f>D204+D211-D218</f>
        <v>0</v>
      </c>
      <c r="E203" s="154">
        <f>E204+E211-E218</f>
        <v>0</v>
      </c>
      <c r="F203" s="113" t="str">
        <f t="shared" si="6"/>
        <v>-</v>
      </c>
      <c r="G203" s="155"/>
      <c r="H203" s="155"/>
      <c r="I203" s="155"/>
      <c r="J203" s="155"/>
      <c r="K203" s="155"/>
      <c r="L203" s="155"/>
      <c r="M203" s="155"/>
      <c r="N203" s="155"/>
      <c r="O203" s="155"/>
      <c r="P203" s="155"/>
      <c r="Q203" s="155"/>
      <c r="R203" s="155"/>
      <c r="S203" s="155"/>
      <c r="T203" s="155"/>
      <c r="U203" s="155"/>
      <c r="V203" s="155"/>
      <c r="W203" s="155"/>
    </row>
    <row r="204" spans="1:23" s="21" customFormat="1" ht="24" customHeight="1" x14ac:dyDescent="0.2">
      <c r="A204" s="110"/>
      <c r="B204" s="107" t="s">
        <v>2397</v>
      </c>
      <c r="C204" s="153" t="s">
        <v>2398</v>
      </c>
      <c r="D204" s="154">
        <f>SUM(D205:D210)</f>
        <v>0</v>
      </c>
      <c r="E204" s="154">
        <f>SUM(E205:E210)</f>
        <v>0</v>
      </c>
      <c r="F204" s="113" t="str">
        <f t="shared" si="6"/>
        <v>-</v>
      </c>
      <c r="G204" s="155"/>
      <c r="H204" s="155"/>
      <c r="I204" s="155"/>
      <c r="J204" s="155"/>
      <c r="K204" s="155"/>
      <c r="L204" s="155"/>
      <c r="M204" s="155"/>
      <c r="N204" s="155"/>
      <c r="O204" s="155"/>
      <c r="P204" s="155"/>
      <c r="Q204" s="155"/>
      <c r="R204" s="155"/>
      <c r="S204" s="155"/>
      <c r="T204" s="155"/>
      <c r="U204" s="155"/>
      <c r="V204" s="155"/>
      <c r="W204" s="155"/>
    </row>
    <row r="205" spans="1:23" s="21" customFormat="1" ht="12.75" customHeight="1" x14ac:dyDescent="0.2">
      <c r="A205" s="110" t="s">
        <v>2399</v>
      </c>
      <c r="B205" s="107" t="s">
        <v>2400</v>
      </c>
      <c r="C205" s="153" t="s">
        <v>2399</v>
      </c>
      <c r="D205" s="112">
        <v>0</v>
      </c>
      <c r="E205" s="112">
        <v>0</v>
      </c>
      <c r="F205" s="113" t="str">
        <f t="shared" si="6"/>
        <v>-</v>
      </c>
      <c r="G205" s="155"/>
      <c r="H205" s="155"/>
      <c r="I205" s="155"/>
      <c r="J205" s="155"/>
      <c r="K205" s="155"/>
      <c r="L205" s="155"/>
      <c r="M205" s="155"/>
      <c r="N205" s="155"/>
      <c r="O205" s="155"/>
      <c r="P205" s="155"/>
      <c r="Q205" s="155"/>
      <c r="R205" s="155"/>
      <c r="S205" s="155"/>
      <c r="T205" s="155"/>
      <c r="U205" s="155"/>
      <c r="V205" s="155"/>
      <c r="W205" s="155"/>
    </row>
    <row r="206" spans="1:23" s="21" customFormat="1" ht="12.75" customHeight="1" x14ac:dyDescent="0.2">
      <c r="A206" s="110" t="s">
        <v>2401</v>
      </c>
      <c r="B206" s="107" t="s">
        <v>2402</v>
      </c>
      <c r="C206" s="153" t="s">
        <v>2401</v>
      </c>
      <c r="D206" s="112">
        <v>0</v>
      </c>
      <c r="E206" s="112">
        <v>0</v>
      </c>
      <c r="F206" s="113" t="str">
        <f t="shared" si="6"/>
        <v>-</v>
      </c>
      <c r="G206" s="155"/>
      <c r="H206" s="155"/>
      <c r="I206" s="155"/>
      <c r="J206" s="155"/>
      <c r="K206" s="155"/>
      <c r="L206" s="155"/>
      <c r="M206" s="155"/>
      <c r="N206" s="155"/>
      <c r="O206" s="155"/>
      <c r="P206" s="155"/>
      <c r="Q206" s="155"/>
      <c r="R206" s="155"/>
      <c r="S206" s="155"/>
      <c r="T206" s="155"/>
      <c r="U206" s="155"/>
      <c r="V206" s="155"/>
      <c r="W206" s="155"/>
    </row>
    <row r="207" spans="1:23" s="21" customFormat="1" ht="12.75" customHeight="1" x14ac:dyDescent="0.2">
      <c r="A207" s="110" t="s">
        <v>2403</v>
      </c>
      <c r="B207" s="107" t="s">
        <v>2404</v>
      </c>
      <c r="C207" s="153" t="s">
        <v>2403</v>
      </c>
      <c r="D207" s="112">
        <v>0</v>
      </c>
      <c r="E207" s="112">
        <v>0</v>
      </c>
      <c r="F207" s="113" t="str">
        <f t="shared" si="6"/>
        <v>-</v>
      </c>
      <c r="G207" s="155"/>
      <c r="H207" s="155"/>
      <c r="I207" s="155"/>
      <c r="J207" s="155"/>
      <c r="K207" s="155"/>
      <c r="L207" s="155"/>
      <c r="M207" s="155"/>
      <c r="N207" s="155"/>
      <c r="O207" s="155"/>
      <c r="P207" s="155"/>
      <c r="Q207" s="155"/>
      <c r="R207" s="155"/>
      <c r="S207" s="155"/>
      <c r="T207" s="155"/>
      <c r="U207" s="155"/>
      <c r="V207" s="155"/>
      <c r="W207" s="155"/>
    </row>
    <row r="208" spans="1:23" s="21" customFormat="1" ht="12.75" customHeight="1" x14ac:dyDescent="0.2">
      <c r="A208" s="110" t="s">
        <v>2405</v>
      </c>
      <c r="B208" s="107" t="s">
        <v>2406</v>
      </c>
      <c r="C208" s="153" t="s">
        <v>2405</v>
      </c>
      <c r="D208" s="112">
        <v>0</v>
      </c>
      <c r="E208" s="112">
        <v>0</v>
      </c>
      <c r="F208" s="113"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s="21" customFormat="1" ht="12.75" customHeight="1" x14ac:dyDescent="0.2">
      <c r="A209" s="110" t="s">
        <v>2407</v>
      </c>
      <c r="B209" s="107" t="s">
        <v>2408</v>
      </c>
      <c r="C209" s="153" t="s">
        <v>2407</v>
      </c>
      <c r="D209" s="112">
        <v>0</v>
      </c>
      <c r="E209" s="112">
        <v>0</v>
      </c>
      <c r="F209" s="113" t="str">
        <f t="shared" si="7"/>
        <v>-</v>
      </c>
      <c r="G209" s="155"/>
      <c r="H209" s="155"/>
      <c r="I209" s="155"/>
      <c r="J209" s="155"/>
      <c r="K209" s="155"/>
      <c r="L209" s="155"/>
      <c r="M209" s="155"/>
      <c r="N209" s="155"/>
      <c r="O209" s="155"/>
      <c r="P209" s="155"/>
      <c r="Q209" s="155"/>
      <c r="R209" s="155"/>
      <c r="S209" s="155"/>
      <c r="T209" s="155"/>
      <c r="U209" s="155"/>
      <c r="V209" s="155"/>
      <c r="W209" s="155"/>
    </row>
    <row r="210" spans="1:23" s="21" customFormat="1" ht="12.75" customHeight="1" x14ac:dyDescent="0.2">
      <c r="A210" s="110" t="s">
        <v>2409</v>
      </c>
      <c r="B210" s="107" t="s">
        <v>2410</v>
      </c>
      <c r="C210" s="153" t="s">
        <v>2409</v>
      </c>
      <c r="D210" s="112">
        <v>0</v>
      </c>
      <c r="E210" s="112">
        <v>0</v>
      </c>
      <c r="F210" s="113" t="str">
        <f t="shared" si="7"/>
        <v>-</v>
      </c>
      <c r="G210" s="155"/>
      <c r="H210" s="155"/>
      <c r="I210" s="155"/>
      <c r="J210" s="155"/>
      <c r="K210" s="155"/>
      <c r="L210" s="155"/>
      <c r="M210" s="155"/>
      <c r="N210" s="155"/>
      <c r="O210" s="155"/>
      <c r="P210" s="155"/>
      <c r="Q210" s="155"/>
      <c r="R210" s="155"/>
      <c r="S210" s="155"/>
      <c r="T210" s="155"/>
      <c r="U210" s="155"/>
      <c r="V210" s="155"/>
      <c r="W210" s="155"/>
    </row>
    <row r="211" spans="1:23" s="21" customFormat="1" ht="24" customHeight="1" x14ac:dyDescent="0.2">
      <c r="A211" s="110"/>
      <c r="B211" s="107" t="s">
        <v>2411</v>
      </c>
      <c r="C211" s="153" t="s">
        <v>2412</v>
      </c>
      <c r="D211" s="154">
        <f>SUM(D212:D217)</f>
        <v>0</v>
      </c>
      <c r="E211" s="154">
        <f>SUM(E212:E217)</f>
        <v>0</v>
      </c>
      <c r="F211" s="113" t="str">
        <f t="shared" si="7"/>
        <v>-</v>
      </c>
      <c r="G211" s="155"/>
      <c r="H211" s="155"/>
      <c r="I211" s="155"/>
      <c r="J211" s="155"/>
      <c r="K211" s="155"/>
      <c r="L211" s="155"/>
      <c r="M211" s="155"/>
      <c r="N211" s="155"/>
      <c r="O211" s="155"/>
      <c r="P211" s="155"/>
      <c r="Q211" s="155"/>
      <c r="R211" s="155"/>
      <c r="S211" s="155"/>
      <c r="T211" s="155"/>
      <c r="U211" s="155"/>
      <c r="V211" s="155"/>
      <c r="W211" s="155"/>
    </row>
    <row r="212" spans="1:23" s="21" customFormat="1" ht="12.75" customHeight="1" x14ac:dyDescent="0.2">
      <c r="A212" s="110" t="s">
        <v>2413</v>
      </c>
      <c r="B212" s="107" t="s">
        <v>2400</v>
      </c>
      <c r="C212" s="153" t="s">
        <v>2413</v>
      </c>
      <c r="D212" s="112">
        <v>0</v>
      </c>
      <c r="E212" s="112">
        <v>0</v>
      </c>
      <c r="F212" s="113" t="str">
        <f t="shared" si="7"/>
        <v>-</v>
      </c>
      <c r="G212" s="155"/>
      <c r="H212" s="155"/>
      <c r="I212" s="155"/>
      <c r="J212" s="155"/>
      <c r="K212" s="155"/>
      <c r="L212" s="155"/>
      <c r="M212" s="155"/>
      <c r="N212" s="155"/>
      <c r="O212" s="155"/>
      <c r="P212" s="155"/>
      <c r="Q212" s="155"/>
      <c r="R212" s="155"/>
      <c r="S212" s="155"/>
      <c r="T212" s="155"/>
      <c r="U212" s="155"/>
      <c r="V212" s="155"/>
      <c r="W212" s="155"/>
    </row>
    <row r="213" spans="1:23" s="21" customFormat="1" ht="12.75" customHeight="1" x14ac:dyDescent="0.2">
      <c r="A213" s="110" t="s">
        <v>2414</v>
      </c>
      <c r="B213" s="107" t="s">
        <v>2402</v>
      </c>
      <c r="C213" s="153" t="s">
        <v>2414</v>
      </c>
      <c r="D213" s="112">
        <v>0</v>
      </c>
      <c r="E213" s="112">
        <v>0</v>
      </c>
      <c r="F213" s="113" t="str">
        <f t="shared" si="7"/>
        <v>-</v>
      </c>
      <c r="G213" s="155"/>
      <c r="H213" s="155"/>
      <c r="I213" s="155"/>
      <c r="J213" s="155"/>
      <c r="K213" s="155"/>
      <c r="L213" s="155"/>
      <c r="M213" s="155"/>
      <c r="N213" s="155"/>
      <c r="O213" s="155"/>
      <c r="P213" s="155"/>
      <c r="Q213" s="155"/>
      <c r="R213" s="155"/>
      <c r="S213" s="155"/>
      <c r="T213" s="155"/>
      <c r="U213" s="155"/>
      <c r="V213" s="155"/>
      <c r="W213" s="155"/>
    </row>
    <row r="214" spans="1:23" s="21" customFormat="1" ht="12.75" customHeight="1" x14ac:dyDescent="0.2">
      <c r="A214" s="110" t="s">
        <v>2415</v>
      </c>
      <c r="B214" s="107" t="s">
        <v>2404</v>
      </c>
      <c r="C214" s="153" t="s">
        <v>2415</v>
      </c>
      <c r="D214" s="112">
        <v>0</v>
      </c>
      <c r="E214" s="112">
        <v>0</v>
      </c>
      <c r="F214" s="113" t="str">
        <f t="shared" si="7"/>
        <v>-</v>
      </c>
      <c r="G214" s="155"/>
      <c r="H214" s="155"/>
      <c r="I214" s="155"/>
      <c r="J214" s="155"/>
      <c r="K214" s="155"/>
      <c r="L214" s="155"/>
      <c r="M214" s="155"/>
      <c r="N214" s="155"/>
      <c r="O214" s="155"/>
      <c r="P214" s="155"/>
      <c r="Q214" s="155"/>
      <c r="R214" s="155"/>
      <c r="S214" s="155"/>
      <c r="T214" s="155"/>
      <c r="U214" s="155"/>
      <c r="V214" s="155"/>
      <c r="W214" s="155"/>
    </row>
    <row r="215" spans="1:23" s="21" customFormat="1" ht="12.75" customHeight="1" x14ac:dyDescent="0.2">
      <c r="A215" s="110" t="s">
        <v>2416</v>
      </c>
      <c r="B215" s="107" t="s">
        <v>2406</v>
      </c>
      <c r="C215" s="153" t="s">
        <v>2416</v>
      </c>
      <c r="D215" s="112">
        <v>0</v>
      </c>
      <c r="E215" s="112">
        <v>0</v>
      </c>
      <c r="F215" s="113" t="str">
        <f t="shared" si="7"/>
        <v>-</v>
      </c>
      <c r="G215" s="155"/>
      <c r="H215" s="155"/>
      <c r="I215" s="155"/>
      <c r="J215" s="155"/>
      <c r="K215" s="155"/>
      <c r="L215" s="155"/>
      <c r="M215" s="155"/>
      <c r="N215" s="155"/>
      <c r="O215" s="155"/>
      <c r="P215" s="155"/>
      <c r="Q215" s="155"/>
      <c r="R215" s="155"/>
      <c r="S215" s="155"/>
      <c r="T215" s="155"/>
      <c r="U215" s="155"/>
      <c r="V215" s="155"/>
      <c r="W215" s="155"/>
    </row>
    <row r="216" spans="1:23" s="21" customFormat="1" ht="12.75" customHeight="1" x14ac:dyDescent="0.2">
      <c r="A216" s="110" t="s">
        <v>2417</v>
      </c>
      <c r="B216" s="107" t="s">
        <v>2408</v>
      </c>
      <c r="C216" s="153" t="s">
        <v>2417</v>
      </c>
      <c r="D216" s="112">
        <v>0</v>
      </c>
      <c r="E216" s="112">
        <v>0</v>
      </c>
      <c r="F216" s="113" t="str">
        <f t="shared" si="7"/>
        <v>-</v>
      </c>
      <c r="G216" s="155"/>
      <c r="H216" s="155"/>
      <c r="I216" s="155"/>
      <c r="J216" s="155"/>
      <c r="K216" s="155"/>
      <c r="L216" s="155"/>
      <c r="M216" s="155"/>
      <c r="N216" s="155"/>
      <c r="O216" s="155"/>
      <c r="P216" s="155"/>
      <c r="Q216" s="155"/>
      <c r="R216" s="155"/>
      <c r="S216" s="155"/>
      <c r="T216" s="155"/>
      <c r="U216" s="155"/>
      <c r="V216" s="155"/>
      <c r="W216" s="155"/>
    </row>
    <row r="217" spans="1:23" s="21" customFormat="1" ht="12.75" customHeight="1" x14ac:dyDescent="0.2">
      <c r="A217" s="110" t="s">
        <v>2418</v>
      </c>
      <c r="B217" s="107" t="s">
        <v>2410</v>
      </c>
      <c r="C217" s="153" t="s">
        <v>2418</v>
      </c>
      <c r="D217" s="112">
        <v>0</v>
      </c>
      <c r="E217" s="112">
        <v>0</v>
      </c>
      <c r="F217" s="113" t="str">
        <f t="shared" si="7"/>
        <v>-</v>
      </c>
      <c r="G217" s="155"/>
      <c r="H217" s="155"/>
      <c r="I217" s="155"/>
      <c r="J217" s="155"/>
      <c r="K217" s="155"/>
      <c r="L217" s="155"/>
      <c r="M217" s="155"/>
      <c r="N217" s="155"/>
      <c r="O217" s="155"/>
      <c r="P217" s="155"/>
      <c r="Q217" s="155"/>
      <c r="R217" s="155"/>
      <c r="S217" s="155"/>
      <c r="T217" s="155"/>
      <c r="U217" s="155"/>
      <c r="V217" s="155"/>
      <c r="W217" s="155"/>
    </row>
    <row r="218" spans="1:23" s="21" customFormat="1" ht="12.75" customHeight="1" x14ac:dyDescent="0.2">
      <c r="A218" s="110" t="s">
        <v>2419</v>
      </c>
      <c r="B218" s="107" t="s">
        <v>2420</v>
      </c>
      <c r="C218" s="153" t="s">
        <v>2419</v>
      </c>
      <c r="D218" s="112">
        <v>0</v>
      </c>
      <c r="E218" s="112">
        <v>0</v>
      </c>
      <c r="F218" s="113" t="str">
        <f t="shared" si="7"/>
        <v>-</v>
      </c>
      <c r="G218" s="155"/>
      <c r="H218" s="155"/>
      <c r="I218" s="155"/>
      <c r="J218" s="155"/>
      <c r="K218" s="155"/>
      <c r="L218" s="155"/>
      <c r="M218" s="155"/>
      <c r="N218" s="155"/>
      <c r="O218" s="155"/>
      <c r="P218" s="155"/>
      <c r="Q218" s="155"/>
      <c r="R218" s="155"/>
      <c r="S218" s="155"/>
      <c r="T218" s="155"/>
      <c r="U218" s="155"/>
      <c r="V218" s="155"/>
      <c r="W218" s="155"/>
    </row>
    <row r="219" spans="1:23" s="21" customFormat="1" ht="12.75" customHeight="1" x14ac:dyDescent="0.2">
      <c r="A219" s="110" t="s">
        <v>2421</v>
      </c>
      <c r="B219" s="107" t="s">
        <v>2422</v>
      </c>
      <c r="C219" s="153" t="s">
        <v>2421</v>
      </c>
      <c r="D219" s="154">
        <f>D220+D237</f>
        <v>0</v>
      </c>
      <c r="E219" s="154">
        <f>E220+E237</f>
        <v>0</v>
      </c>
      <c r="F219" s="113" t="str">
        <f t="shared" si="7"/>
        <v>-</v>
      </c>
      <c r="G219" s="155"/>
      <c r="H219" s="155"/>
      <c r="I219" s="155"/>
      <c r="J219" s="155"/>
      <c r="K219" s="155"/>
      <c r="L219" s="155"/>
      <c r="M219" s="155"/>
      <c r="N219" s="155"/>
      <c r="O219" s="155"/>
      <c r="P219" s="155"/>
      <c r="Q219" s="155"/>
      <c r="R219" s="155"/>
      <c r="S219" s="155"/>
      <c r="T219" s="155"/>
      <c r="U219" s="155"/>
      <c r="V219" s="155"/>
      <c r="W219" s="155"/>
    </row>
    <row r="220" spans="1:23" s="21" customFormat="1" ht="36" customHeight="1" x14ac:dyDescent="0.2">
      <c r="A220" s="110"/>
      <c r="B220" s="107" t="s">
        <v>2423</v>
      </c>
      <c r="C220" s="153" t="s">
        <v>2424</v>
      </c>
      <c r="D220" s="154">
        <f>SUM(D221:D236)</f>
        <v>0</v>
      </c>
      <c r="E220" s="154">
        <f>SUM(E221:E236)</f>
        <v>0</v>
      </c>
      <c r="F220" s="113" t="str">
        <f t="shared" si="7"/>
        <v>-</v>
      </c>
      <c r="G220" s="155"/>
      <c r="H220" s="155"/>
      <c r="I220" s="155"/>
      <c r="J220" s="155"/>
      <c r="K220" s="155"/>
      <c r="L220" s="155"/>
      <c r="M220" s="155"/>
      <c r="N220" s="155"/>
      <c r="O220" s="155"/>
      <c r="P220" s="155"/>
      <c r="Q220" s="155"/>
      <c r="R220" s="155"/>
      <c r="S220" s="155"/>
      <c r="T220" s="155"/>
      <c r="U220" s="155"/>
      <c r="V220" s="155"/>
      <c r="W220" s="155"/>
    </row>
    <row r="221" spans="1:23" s="21" customFormat="1" ht="12.75" customHeight="1" x14ac:dyDescent="0.2">
      <c r="A221" s="110" t="s">
        <v>2425</v>
      </c>
      <c r="B221" s="107" t="s">
        <v>2426</v>
      </c>
      <c r="C221" s="153" t="s">
        <v>2425</v>
      </c>
      <c r="D221" s="112">
        <v>0</v>
      </c>
      <c r="E221" s="112">
        <v>0</v>
      </c>
      <c r="F221" s="113" t="str">
        <f t="shared" si="7"/>
        <v>-</v>
      </c>
      <c r="G221" s="155"/>
      <c r="H221" s="155"/>
      <c r="I221" s="155"/>
      <c r="J221" s="155"/>
      <c r="K221" s="155"/>
      <c r="L221" s="155"/>
      <c r="M221" s="155"/>
      <c r="N221" s="155"/>
      <c r="O221" s="155"/>
      <c r="P221" s="155"/>
      <c r="Q221" s="155"/>
      <c r="R221" s="155"/>
      <c r="S221" s="155"/>
      <c r="T221" s="155"/>
      <c r="U221" s="155"/>
      <c r="V221" s="155"/>
      <c r="W221" s="155"/>
    </row>
    <row r="222" spans="1:23" s="21" customFormat="1" ht="12.75" customHeight="1" x14ac:dyDescent="0.2">
      <c r="A222" s="110" t="s">
        <v>2427</v>
      </c>
      <c r="B222" s="107" t="s">
        <v>2428</v>
      </c>
      <c r="C222" s="153" t="s">
        <v>2427</v>
      </c>
      <c r="D222" s="112">
        <v>0</v>
      </c>
      <c r="E222" s="112">
        <v>0</v>
      </c>
      <c r="F222" s="113" t="str">
        <f t="shared" si="7"/>
        <v>-</v>
      </c>
      <c r="G222" s="155"/>
      <c r="H222" s="155"/>
      <c r="I222" s="155"/>
      <c r="J222" s="155"/>
      <c r="K222" s="155"/>
      <c r="L222" s="155"/>
      <c r="M222" s="155"/>
      <c r="N222" s="155"/>
      <c r="O222" s="155"/>
      <c r="P222" s="155"/>
      <c r="Q222" s="155"/>
      <c r="R222" s="155"/>
      <c r="S222" s="155"/>
      <c r="T222" s="155"/>
      <c r="U222" s="155"/>
      <c r="V222" s="155"/>
      <c r="W222" s="155"/>
    </row>
    <row r="223" spans="1:23" s="21" customFormat="1" ht="12.75" customHeight="1" x14ac:dyDescent="0.2">
      <c r="A223" s="110" t="s">
        <v>2429</v>
      </c>
      <c r="B223" s="107" t="s">
        <v>2430</v>
      </c>
      <c r="C223" s="153" t="s">
        <v>2429</v>
      </c>
      <c r="D223" s="112">
        <v>0</v>
      </c>
      <c r="E223" s="112">
        <v>0</v>
      </c>
      <c r="F223" s="113" t="str">
        <f t="shared" si="7"/>
        <v>-</v>
      </c>
      <c r="G223" s="155"/>
      <c r="H223" s="155"/>
      <c r="I223" s="155"/>
      <c r="J223" s="155"/>
      <c r="K223" s="155"/>
      <c r="L223" s="155"/>
      <c r="M223" s="155"/>
      <c r="N223" s="155"/>
      <c r="O223" s="155"/>
      <c r="P223" s="155"/>
      <c r="Q223" s="155"/>
      <c r="R223" s="155"/>
      <c r="S223" s="155"/>
      <c r="T223" s="155"/>
      <c r="U223" s="155"/>
      <c r="V223" s="155"/>
      <c r="W223" s="155"/>
    </row>
    <row r="224" spans="1:23" s="21" customFormat="1" ht="12.75" customHeight="1" x14ac:dyDescent="0.2">
      <c r="A224" s="110" t="s">
        <v>2431</v>
      </c>
      <c r="B224" s="107" t="s">
        <v>2432</v>
      </c>
      <c r="C224" s="153" t="s">
        <v>2431</v>
      </c>
      <c r="D224" s="112">
        <v>0</v>
      </c>
      <c r="E224" s="112">
        <v>0</v>
      </c>
      <c r="F224" s="113" t="str">
        <f t="shared" si="7"/>
        <v>-</v>
      </c>
      <c r="G224" s="155"/>
      <c r="H224" s="155"/>
      <c r="I224" s="155"/>
      <c r="J224" s="155"/>
      <c r="K224" s="155"/>
      <c r="L224" s="155"/>
      <c r="M224" s="155"/>
      <c r="N224" s="155"/>
      <c r="O224" s="155"/>
      <c r="P224" s="155"/>
      <c r="Q224" s="155"/>
      <c r="R224" s="155"/>
      <c r="S224" s="155"/>
      <c r="T224" s="155"/>
      <c r="U224" s="155"/>
      <c r="V224" s="155"/>
      <c r="W224" s="155"/>
    </row>
    <row r="225" spans="1:23" s="21" customFormat="1" ht="12.75" customHeight="1" x14ac:dyDescent="0.2">
      <c r="A225" s="110" t="s">
        <v>2433</v>
      </c>
      <c r="B225" s="107" t="s">
        <v>2434</v>
      </c>
      <c r="C225" s="153" t="s">
        <v>2433</v>
      </c>
      <c r="D225" s="112">
        <v>0</v>
      </c>
      <c r="E225" s="112">
        <v>0</v>
      </c>
      <c r="F225" s="113" t="str">
        <f t="shared" si="7"/>
        <v>-</v>
      </c>
      <c r="G225" s="155"/>
      <c r="H225" s="155"/>
      <c r="I225" s="155"/>
      <c r="J225" s="155"/>
      <c r="K225" s="155"/>
      <c r="L225" s="155"/>
      <c r="M225" s="155"/>
      <c r="N225" s="155"/>
      <c r="O225" s="155"/>
      <c r="P225" s="155"/>
      <c r="Q225" s="155"/>
      <c r="R225" s="155"/>
      <c r="S225" s="155"/>
      <c r="T225" s="155"/>
      <c r="U225" s="155"/>
      <c r="V225" s="155"/>
      <c r="W225" s="155"/>
    </row>
    <row r="226" spans="1:23" s="21" customFormat="1" ht="24" customHeight="1" x14ac:dyDescent="0.2">
      <c r="A226" s="110" t="s">
        <v>2435</v>
      </c>
      <c r="B226" s="107" t="s">
        <v>2436</v>
      </c>
      <c r="C226" s="153" t="s">
        <v>2435</v>
      </c>
      <c r="D226" s="112">
        <v>0</v>
      </c>
      <c r="E226" s="112">
        <v>0</v>
      </c>
      <c r="F226" s="113" t="str">
        <f t="shared" si="7"/>
        <v>-</v>
      </c>
      <c r="G226" s="155"/>
      <c r="H226" s="155"/>
      <c r="I226" s="155"/>
      <c r="J226" s="155"/>
      <c r="K226" s="155"/>
      <c r="L226" s="155"/>
      <c r="M226" s="155"/>
      <c r="N226" s="155"/>
      <c r="O226" s="155"/>
      <c r="P226" s="155"/>
      <c r="Q226" s="155"/>
      <c r="R226" s="155"/>
      <c r="S226" s="155"/>
      <c r="T226" s="155"/>
      <c r="U226" s="155"/>
      <c r="V226" s="155"/>
      <c r="W226" s="155"/>
    </row>
    <row r="227" spans="1:23" s="21" customFormat="1" ht="24" customHeight="1" x14ac:dyDescent="0.2">
      <c r="A227" s="110" t="s">
        <v>2437</v>
      </c>
      <c r="B227" s="107" t="s">
        <v>2438</v>
      </c>
      <c r="C227" s="153" t="s">
        <v>2437</v>
      </c>
      <c r="D227" s="112">
        <v>0</v>
      </c>
      <c r="E227" s="112">
        <v>0</v>
      </c>
      <c r="F227" s="113" t="str">
        <f t="shared" si="7"/>
        <v>-</v>
      </c>
      <c r="G227" s="155"/>
      <c r="H227" s="155"/>
      <c r="I227" s="155"/>
      <c r="J227" s="155"/>
      <c r="K227" s="155"/>
      <c r="L227" s="155"/>
      <c r="M227" s="155"/>
      <c r="N227" s="155"/>
      <c r="O227" s="155"/>
      <c r="P227" s="155"/>
      <c r="Q227" s="155"/>
      <c r="R227" s="155"/>
      <c r="S227" s="155"/>
      <c r="T227" s="155"/>
      <c r="U227" s="155"/>
      <c r="V227" s="155"/>
      <c r="W227" s="155"/>
    </row>
    <row r="228" spans="1:23" s="21" customFormat="1" ht="12.75" customHeight="1" x14ac:dyDescent="0.2">
      <c r="A228" s="110" t="s">
        <v>2439</v>
      </c>
      <c r="B228" s="107" t="s">
        <v>2440</v>
      </c>
      <c r="C228" s="153" t="s">
        <v>2439</v>
      </c>
      <c r="D228" s="112">
        <v>0</v>
      </c>
      <c r="E228" s="112">
        <v>0</v>
      </c>
      <c r="F228" s="113" t="str">
        <f t="shared" si="7"/>
        <v>-</v>
      </c>
      <c r="G228" s="155"/>
      <c r="H228" s="155"/>
      <c r="I228" s="155"/>
      <c r="J228" s="155"/>
      <c r="K228" s="155"/>
      <c r="L228" s="155"/>
      <c r="M228" s="155"/>
      <c r="N228" s="155"/>
      <c r="O228" s="155"/>
      <c r="P228" s="155"/>
      <c r="Q228" s="155"/>
      <c r="R228" s="155"/>
      <c r="S228" s="155"/>
      <c r="T228" s="155"/>
      <c r="U228" s="155"/>
      <c r="V228" s="155"/>
      <c r="W228" s="155"/>
    </row>
    <row r="229" spans="1:23" s="21" customFormat="1" ht="12.75" customHeight="1" x14ac:dyDescent="0.2">
      <c r="A229" s="110" t="s">
        <v>2441</v>
      </c>
      <c r="B229" s="107" t="s">
        <v>2442</v>
      </c>
      <c r="C229" s="153" t="s">
        <v>2441</v>
      </c>
      <c r="D229" s="112">
        <v>0</v>
      </c>
      <c r="E229" s="112">
        <v>0</v>
      </c>
      <c r="F229" s="113" t="str">
        <f t="shared" si="7"/>
        <v>-</v>
      </c>
      <c r="G229" s="155"/>
      <c r="H229" s="155"/>
      <c r="I229" s="155"/>
      <c r="J229" s="155"/>
      <c r="K229" s="155"/>
      <c r="L229" s="155"/>
      <c r="M229" s="155"/>
      <c r="N229" s="155"/>
      <c r="O229" s="155"/>
      <c r="P229" s="155"/>
      <c r="Q229" s="155"/>
      <c r="R229" s="155"/>
      <c r="S229" s="155"/>
      <c r="T229" s="155"/>
      <c r="U229" s="155"/>
      <c r="V229" s="155"/>
      <c r="W229" s="155"/>
    </row>
    <row r="230" spans="1:23" s="21" customFormat="1" ht="12.75" customHeight="1" x14ac:dyDescent="0.2">
      <c r="A230" s="110" t="s">
        <v>2443</v>
      </c>
      <c r="B230" s="107" t="s">
        <v>2444</v>
      </c>
      <c r="C230" s="153" t="s">
        <v>2443</v>
      </c>
      <c r="D230" s="112">
        <v>0</v>
      </c>
      <c r="E230" s="112">
        <v>0</v>
      </c>
      <c r="F230" s="113" t="str">
        <f t="shared" si="7"/>
        <v>-</v>
      </c>
      <c r="G230" s="155"/>
      <c r="H230" s="155"/>
      <c r="I230" s="155"/>
      <c r="J230" s="155"/>
      <c r="K230" s="155"/>
      <c r="L230" s="155"/>
      <c r="M230" s="155"/>
      <c r="N230" s="155"/>
      <c r="O230" s="155"/>
      <c r="P230" s="155"/>
      <c r="Q230" s="155"/>
      <c r="R230" s="155"/>
      <c r="S230" s="155"/>
      <c r="T230" s="155"/>
      <c r="U230" s="155"/>
      <c r="V230" s="155"/>
      <c r="W230" s="155"/>
    </row>
    <row r="231" spans="1:23" s="21" customFormat="1" ht="12.75" customHeight="1" x14ac:dyDescent="0.2">
      <c r="A231" s="110" t="s">
        <v>2445</v>
      </c>
      <c r="B231" s="107" t="s">
        <v>2446</v>
      </c>
      <c r="C231" s="153" t="s">
        <v>2445</v>
      </c>
      <c r="D231" s="112">
        <v>0</v>
      </c>
      <c r="E231" s="112">
        <v>0</v>
      </c>
      <c r="F231" s="113" t="str">
        <f t="shared" si="7"/>
        <v>-</v>
      </c>
      <c r="G231" s="155"/>
      <c r="H231" s="155"/>
      <c r="I231" s="155"/>
      <c r="J231" s="155"/>
      <c r="K231" s="155"/>
      <c r="L231" s="155"/>
      <c r="M231" s="155"/>
      <c r="N231" s="155"/>
      <c r="O231" s="155"/>
      <c r="P231" s="155"/>
      <c r="Q231" s="155"/>
      <c r="R231" s="155"/>
      <c r="S231" s="155"/>
      <c r="T231" s="155"/>
      <c r="U231" s="155"/>
      <c r="V231" s="155"/>
      <c r="W231" s="155"/>
    </row>
    <row r="232" spans="1:23" s="21" customFormat="1" ht="12.75" customHeight="1" x14ac:dyDescent="0.2">
      <c r="A232" s="110" t="s">
        <v>2447</v>
      </c>
      <c r="B232" s="107" t="s">
        <v>2448</v>
      </c>
      <c r="C232" s="153" t="s">
        <v>2447</v>
      </c>
      <c r="D232" s="112">
        <v>0</v>
      </c>
      <c r="E232" s="112">
        <v>0</v>
      </c>
      <c r="F232" s="113" t="str">
        <f t="shared" si="7"/>
        <v>-</v>
      </c>
      <c r="G232" s="155"/>
      <c r="H232" s="155"/>
      <c r="I232" s="155"/>
      <c r="J232" s="155"/>
      <c r="K232" s="155"/>
      <c r="L232" s="155"/>
      <c r="M232" s="155"/>
      <c r="N232" s="155"/>
      <c r="O232" s="155"/>
      <c r="P232" s="155"/>
      <c r="Q232" s="155"/>
      <c r="R232" s="155"/>
      <c r="S232" s="155"/>
      <c r="T232" s="155"/>
      <c r="U232" s="155"/>
      <c r="V232" s="155"/>
      <c r="W232" s="155"/>
    </row>
    <row r="233" spans="1:23" s="21" customFormat="1" ht="12.75" customHeight="1" x14ac:dyDescent="0.2">
      <c r="A233" s="110" t="s">
        <v>2449</v>
      </c>
      <c r="B233" s="107" t="s">
        <v>2450</v>
      </c>
      <c r="C233" s="153" t="s">
        <v>2449</v>
      </c>
      <c r="D233" s="112">
        <v>0</v>
      </c>
      <c r="E233" s="112">
        <v>0</v>
      </c>
      <c r="F233" s="113" t="str">
        <f t="shared" si="7"/>
        <v>-</v>
      </c>
      <c r="G233" s="155"/>
      <c r="H233" s="155"/>
      <c r="I233" s="155"/>
      <c r="J233" s="155"/>
      <c r="K233" s="155"/>
      <c r="L233" s="155"/>
      <c r="M233" s="155"/>
      <c r="N233" s="155"/>
      <c r="O233" s="155"/>
      <c r="P233" s="155"/>
      <c r="Q233" s="155"/>
      <c r="R233" s="155"/>
      <c r="S233" s="155"/>
      <c r="T233" s="155"/>
      <c r="U233" s="155"/>
      <c r="V233" s="155"/>
      <c r="W233" s="155"/>
    </row>
    <row r="234" spans="1:23" s="21" customFormat="1" ht="12.75" customHeight="1" x14ac:dyDescent="0.2">
      <c r="A234" s="110" t="s">
        <v>2451</v>
      </c>
      <c r="B234" s="107" t="s">
        <v>2452</v>
      </c>
      <c r="C234" s="153" t="s">
        <v>2451</v>
      </c>
      <c r="D234" s="112">
        <v>0</v>
      </c>
      <c r="E234" s="112">
        <v>0</v>
      </c>
      <c r="F234" s="113" t="str">
        <f t="shared" si="7"/>
        <v>-</v>
      </c>
      <c r="G234" s="155"/>
      <c r="H234" s="155"/>
      <c r="I234" s="155"/>
      <c r="J234" s="155"/>
      <c r="K234" s="155"/>
      <c r="L234" s="155"/>
      <c r="M234" s="155"/>
      <c r="N234" s="155"/>
      <c r="O234" s="155"/>
      <c r="P234" s="155"/>
      <c r="Q234" s="155"/>
      <c r="R234" s="155"/>
      <c r="S234" s="155"/>
      <c r="T234" s="155"/>
      <c r="U234" s="155"/>
      <c r="V234" s="155"/>
      <c r="W234" s="155"/>
    </row>
    <row r="235" spans="1:23" s="21" customFormat="1" ht="24" customHeight="1" x14ac:dyDescent="0.2">
      <c r="A235" s="110" t="s">
        <v>2453</v>
      </c>
      <c r="B235" s="107" t="s">
        <v>2454</v>
      </c>
      <c r="C235" s="153" t="s">
        <v>2453</v>
      </c>
      <c r="D235" s="112">
        <v>0</v>
      </c>
      <c r="E235" s="112">
        <v>0</v>
      </c>
      <c r="F235" s="113" t="str">
        <f t="shared" si="7"/>
        <v>-</v>
      </c>
      <c r="G235" s="155"/>
      <c r="H235" s="155"/>
      <c r="I235" s="155"/>
      <c r="J235" s="155"/>
      <c r="K235" s="155"/>
      <c r="L235" s="155"/>
      <c r="M235" s="155"/>
      <c r="N235" s="155"/>
      <c r="O235" s="155"/>
      <c r="P235" s="155"/>
      <c r="Q235" s="155"/>
      <c r="R235" s="155"/>
      <c r="S235" s="155"/>
      <c r="T235" s="155"/>
      <c r="U235" s="155"/>
      <c r="V235" s="155"/>
      <c r="W235" s="155"/>
    </row>
    <row r="236" spans="1:23" s="21" customFormat="1" ht="12" customHeight="1" x14ac:dyDescent="0.2">
      <c r="A236" s="110" t="s">
        <v>2455</v>
      </c>
      <c r="B236" s="114" t="s">
        <v>2456</v>
      </c>
      <c r="C236" s="153" t="s">
        <v>2455</v>
      </c>
      <c r="D236" s="112">
        <v>0</v>
      </c>
      <c r="E236" s="112">
        <v>0</v>
      </c>
      <c r="F236" s="113" t="str">
        <f t="shared" si="7"/>
        <v>-</v>
      </c>
      <c r="G236" s="155"/>
      <c r="H236" s="155"/>
      <c r="I236" s="155"/>
      <c r="J236" s="155"/>
      <c r="K236" s="155"/>
      <c r="L236" s="155"/>
      <c r="M236" s="155"/>
      <c r="N236" s="155"/>
      <c r="O236" s="155"/>
      <c r="P236" s="155"/>
      <c r="Q236" s="155"/>
      <c r="R236" s="155"/>
      <c r="S236" s="155"/>
      <c r="T236" s="155"/>
      <c r="U236" s="155"/>
      <c r="V236" s="155"/>
      <c r="W236" s="155"/>
    </row>
    <row r="237" spans="1:23" s="21" customFormat="1" ht="24" customHeight="1" x14ac:dyDescent="0.2">
      <c r="A237" s="110"/>
      <c r="B237" s="107" t="s">
        <v>2457</v>
      </c>
      <c r="C237" s="153" t="s">
        <v>2458</v>
      </c>
      <c r="D237" s="154">
        <f>SUM(D238:D246)</f>
        <v>0</v>
      </c>
      <c r="E237" s="154">
        <f>SUM(E238:E246)</f>
        <v>0</v>
      </c>
      <c r="F237" s="113" t="str">
        <f t="shared" si="7"/>
        <v>-</v>
      </c>
      <c r="G237" s="155"/>
      <c r="H237" s="155"/>
      <c r="I237" s="155"/>
      <c r="J237" s="155"/>
      <c r="K237" s="155"/>
      <c r="L237" s="155"/>
      <c r="M237" s="155"/>
      <c r="N237" s="155"/>
      <c r="O237" s="155"/>
      <c r="P237" s="155"/>
      <c r="Q237" s="155"/>
      <c r="R237" s="155"/>
      <c r="S237" s="155"/>
      <c r="T237" s="155"/>
      <c r="U237" s="155"/>
      <c r="V237" s="155"/>
      <c r="W237" s="155"/>
    </row>
    <row r="238" spans="1:23" s="21" customFormat="1" ht="12.75" customHeight="1" x14ac:dyDescent="0.2">
      <c r="A238" s="110" t="s">
        <v>2459</v>
      </c>
      <c r="B238" s="107" t="s">
        <v>2460</v>
      </c>
      <c r="C238" s="153" t="s">
        <v>2459</v>
      </c>
      <c r="D238" s="112">
        <v>0</v>
      </c>
      <c r="E238" s="112">
        <v>0</v>
      </c>
      <c r="F238" s="113" t="str">
        <f t="shared" si="7"/>
        <v>-</v>
      </c>
      <c r="G238" s="155"/>
      <c r="H238" s="155"/>
      <c r="I238" s="155"/>
      <c r="J238" s="155"/>
      <c r="K238" s="155"/>
      <c r="L238" s="155"/>
      <c r="M238" s="155"/>
      <c r="N238" s="155"/>
      <c r="O238" s="155"/>
      <c r="P238" s="155"/>
      <c r="Q238" s="155"/>
      <c r="R238" s="155"/>
      <c r="S238" s="155"/>
      <c r="T238" s="155"/>
      <c r="U238" s="155"/>
      <c r="V238" s="155"/>
      <c r="W238" s="155"/>
    </row>
    <row r="239" spans="1:23" s="21" customFormat="1" ht="12.75" customHeight="1" x14ac:dyDescent="0.2">
      <c r="A239" s="110" t="s">
        <v>2461</v>
      </c>
      <c r="B239" s="107" t="s">
        <v>2462</v>
      </c>
      <c r="C239" s="153" t="s">
        <v>2461</v>
      </c>
      <c r="D239" s="112">
        <v>0</v>
      </c>
      <c r="E239" s="112">
        <v>0</v>
      </c>
      <c r="F239" s="113" t="str">
        <f t="shared" si="7"/>
        <v>-</v>
      </c>
      <c r="G239" s="155"/>
      <c r="H239" s="155"/>
      <c r="I239" s="155"/>
      <c r="J239" s="155"/>
      <c r="K239" s="155"/>
      <c r="L239" s="155"/>
      <c r="M239" s="155"/>
      <c r="N239" s="155"/>
      <c r="O239" s="155"/>
      <c r="P239" s="155"/>
      <c r="Q239" s="155"/>
      <c r="R239" s="155"/>
      <c r="S239" s="155"/>
      <c r="T239" s="155"/>
      <c r="U239" s="155"/>
      <c r="V239" s="155"/>
      <c r="W239" s="155"/>
    </row>
    <row r="240" spans="1:23" s="21" customFormat="1" ht="12.75" customHeight="1" x14ac:dyDescent="0.2">
      <c r="A240" s="110" t="s">
        <v>2463</v>
      </c>
      <c r="B240" s="107" t="s">
        <v>2464</v>
      </c>
      <c r="C240" s="153" t="s">
        <v>2463</v>
      </c>
      <c r="D240" s="112">
        <v>0</v>
      </c>
      <c r="E240" s="112">
        <v>0</v>
      </c>
      <c r="F240" s="113"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s="21" customFormat="1" ht="12.75" customHeight="1" x14ac:dyDescent="0.2">
      <c r="A241" s="110" t="s">
        <v>2465</v>
      </c>
      <c r="B241" s="107" t="s">
        <v>2466</v>
      </c>
      <c r="C241" s="153" t="s">
        <v>2465</v>
      </c>
      <c r="D241" s="112">
        <v>0</v>
      </c>
      <c r="E241" s="112">
        <v>0</v>
      </c>
      <c r="F241" s="113" t="str">
        <f t="shared" si="8"/>
        <v>-</v>
      </c>
      <c r="G241" s="155"/>
      <c r="H241" s="155"/>
      <c r="I241" s="155"/>
      <c r="J241" s="155"/>
      <c r="K241" s="155"/>
      <c r="L241" s="155"/>
      <c r="M241" s="155"/>
      <c r="N241" s="155"/>
      <c r="O241" s="155"/>
      <c r="P241" s="155"/>
      <c r="Q241" s="155"/>
      <c r="R241" s="155"/>
      <c r="S241" s="155"/>
      <c r="T241" s="155"/>
      <c r="U241" s="155"/>
      <c r="V241" s="155"/>
      <c r="W241" s="155"/>
    </row>
    <row r="242" spans="1:23" s="21" customFormat="1" ht="12.75" customHeight="1" x14ac:dyDescent="0.2">
      <c r="A242" s="110" t="s">
        <v>2467</v>
      </c>
      <c r="B242" s="107" t="s">
        <v>2468</v>
      </c>
      <c r="C242" s="153" t="s">
        <v>2467</v>
      </c>
      <c r="D242" s="112">
        <v>0</v>
      </c>
      <c r="E242" s="112">
        <v>0</v>
      </c>
      <c r="F242" s="113" t="str">
        <f t="shared" si="8"/>
        <v>-</v>
      </c>
      <c r="G242" s="155"/>
      <c r="H242" s="155"/>
      <c r="I242" s="155"/>
      <c r="J242" s="155"/>
      <c r="K242" s="155"/>
      <c r="L242" s="155"/>
      <c r="M242" s="155"/>
      <c r="N242" s="155"/>
      <c r="O242" s="155"/>
      <c r="P242" s="155"/>
      <c r="Q242" s="155"/>
      <c r="R242" s="155"/>
      <c r="S242" s="155"/>
      <c r="T242" s="155"/>
      <c r="U242" s="155"/>
      <c r="V242" s="155"/>
      <c r="W242" s="155"/>
    </row>
    <row r="243" spans="1:23" s="21" customFormat="1" ht="12.75" customHeight="1" x14ac:dyDescent="0.2">
      <c r="A243" s="110" t="s">
        <v>2469</v>
      </c>
      <c r="B243" s="107" t="s">
        <v>2470</v>
      </c>
      <c r="C243" s="153" t="s">
        <v>2469</v>
      </c>
      <c r="D243" s="112">
        <v>0</v>
      </c>
      <c r="E243" s="112">
        <v>0</v>
      </c>
      <c r="F243" s="113" t="str">
        <f t="shared" si="8"/>
        <v>-</v>
      </c>
      <c r="G243" s="155"/>
      <c r="H243" s="155"/>
      <c r="I243" s="155"/>
      <c r="J243" s="155"/>
      <c r="K243" s="155"/>
      <c r="L243" s="155"/>
      <c r="M243" s="155"/>
      <c r="N243" s="155"/>
      <c r="O243" s="155"/>
      <c r="P243" s="155"/>
      <c r="Q243" s="155"/>
      <c r="R243" s="155"/>
      <c r="S243" s="155"/>
      <c r="T243" s="155"/>
      <c r="U243" s="155"/>
      <c r="V243" s="155"/>
      <c r="W243" s="155"/>
    </row>
    <row r="244" spans="1:23" s="21" customFormat="1" ht="12.75" customHeight="1" x14ac:dyDescent="0.2">
      <c r="A244" s="110" t="s">
        <v>2471</v>
      </c>
      <c r="B244" s="107" t="s">
        <v>2472</v>
      </c>
      <c r="C244" s="153" t="s">
        <v>2471</v>
      </c>
      <c r="D244" s="112">
        <v>0</v>
      </c>
      <c r="E244" s="112">
        <v>0</v>
      </c>
      <c r="F244" s="113" t="str">
        <f t="shared" si="8"/>
        <v>-</v>
      </c>
      <c r="G244" s="155"/>
      <c r="H244" s="155"/>
      <c r="I244" s="155"/>
      <c r="J244" s="155"/>
      <c r="K244" s="155"/>
      <c r="L244" s="155"/>
      <c r="M244" s="155"/>
      <c r="N244" s="155"/>
      <c r="O244" s="155"/>
      <c r="P244" s="155"/>
      <c r="Q244" s="155"/>
      <c r="R244" s="155"/>
      <c r="S244" s="155"/>
      <c r="T244" s="155"/>
      <c r="U244" s="155"/>
      <c r="V244" s="155"/>
      <c r="W244" s="155"/>
    </row>
    <row r="245" spans="1:23" s="21" customFormat="1" ht="12.75" customHeight="1" x14ac:dyDescent="0.2">
      <c r="A245" s="110" t="s">
        <v>2473</v>
      </c>
      <c r="B245" s="107" t="s">
        <v>2474</v>
      </c>
      <c r="C245" s="153" t="s">
        <v>2473</v>
      </c>
      <c r="D245" s="112">
        <v>0</v>
      </c>
      <c r="E245" s="112">
        <v>0</v>
      </c>
      <c r="F245" s="113" t="str">
        <f t="shared" si="8"/>
        <v>-</v>
      </c>
      <c r="G245" s="155"/>
      <c r="H245" s="155"/>
      <c r="I245" s="155"/>
      <c r="J245" s="155"/>
      <c r="K245" s="155"/>
      <c r="L245" s="155"/>
      <c r="M245" s="155"/>
      <c r="N245" s="155"/>
      <c r="O245" s="155"/>
      <c r="P245" s="155"/>
      <c r="Q245" s="155"/>
      <c r="R245" s="155"/>
      <c r="S245" s="155"/>
      <c r="T245" s="155"/>
      <c r="U245" s="155"/>
      <c r="V245" s="155"/>
      <c r="W245" s="155"/>
    </row>
    <row r="246" spans="1:23" s="21" customFormat="1" ht="12.75" customHeight="1" x14ac:dyDescent="0.2">
      <c r="A246" s="110" t="s">
        <v>2475</v>
      </c>
      <c r="B246" s="107" t="s">
        <v>2476</v>
      </c>
      <c r="C246" s="153" t="s">
        <v>2475</v>
      </c>
      <c r="D246" s="112">
        <v>0</v>
      </c>
      <c r="E246" s="112">
        <v>0</v>
      </c>
      <c r="F246" s="113" t="str">
        <f t="shared" si="8"/>
        <v>-</v>
      </c>
      <c r="G246" s="155"/>
      <c r="H246" s="155"/>
      <c r="I246" s="155"/>
      <c r="J246" s="155"/>
      <c r="K246" s="155"/>
      <c r="L246" s="155"/>
      <c r="M246" s="155"/>
      <c r="N246" s="155"/>
      <c r="O246" s="155"/>
      <c r="P246" s="155"/>
      <c r="Q246" s="155"/>
      <c r="R246" s="155"/>
      <c r="S246" s="155"/>
      <c r="T246" s="155"/>
      <c r="U246" s="155"/>
      <c r="V246" s="155"/>
      <c r="W246" s="155"/>
    </row>
    <row r="247" spans="1:23" s="21" customFormat="1" ht="12.75" customHeight="1" x14ac:dyDescent="0.2">
      <c r="A247" s="110" t="s">
        <v>2477</v>
      </c>
      <c r="B247" s="107" t="s">
        <v>2478</v>
      </c>
      <c r="C247" s="153" t="s">
        <v>2477</v>
      </c>
      <c r="D247" s="112">
        <v>993.65</v>
      </c>
      <c r="E247" s="112">
        <v>1692.89</v>
      </c>
      <c r="F247" s="113">
        <f t="shared" si="8"/>
        <v>170.37085492879788</v>
      </c>
      <c r="G247" s="155"/>
      <c r="H247" s="155"/>
      <c r="I247" s="155"/>
      <c r="J247" s="155"/>
      <c r="K247" s="155"/>
      <c r="L247" s="155"/>
      <c r="M247" s="155"/>
      <c r="N247" s="155"/>
      <c r="O247" s="155"/>
      <c r="P247" s="155"/>
      <c r="Q247" s="155"/>
      <c r="R247" s="155"/>
      <c r="S247" s="155"/>
      <c r="T247" s="155"/>
      <c r="U247" s="155"/>
      <c r="V247" s="155"/>
      <c r="W247" s="155"/>
    </row>
    <row r="248" spans="1:23" s="21" customFormat="1" ht="24" customHeight="1" x14ac:dyDescent="0.2">
      <c r="A248" s="110" t="s">
        <v>2479</v>
      </c>
      <c r="B248" s="107" t="s">
        <v>2480</v>
      </c>
      <c r="C248" s="153" t="s">
        <v>2479</v>
      </c>
      <c r="D248" s="154">
        <f>SUM(D249:D250)</f>
        <v>0</v>
      </c>
      <c r="E248" s="154">
        <f>SUM(E249:E250)</f>
        <v>0</v>
      </c>
      <c r="F248" s="113" t="str">
        <f t="shared" si="8"/>
        <v>-</v>
      </c>
      <c r="G248" s="155"/>
      <c r="H248" s="155"/>
      <c r="I248" s="155"/>
      <c r="J248" s="155"/>
      <c r="K248" s="155"/>
      <c r="L248" s="155"/>
      <c r="M248" s="155"/>
      <c r="N248" s="155"/>
      <c r="O248" s="155"/>
      <c r="P248" s="155"/>
      <c r="Q248" s="155"/>
      <c r="R248" s="155"/>
      <c r="S248" s="155"/>
      <c r="T248" s="155"/>
      <c r="U248" s="155"/>
      <c r="V248" s="155"/>
      <c r="W248" s="155"/>
    </row>
    <row r="249" spans="1:23" s="21" customFormat="1" ht="12.75" customHeight="1" x14ac:dyDescent="0.2">
      <c r="A249" s="110" t="s">
        <v>2481</v>
      </c>
      <c r="B249" s="107" t="s">
        <v>2482</v>
      </c>
      <c r="C249" s="153" t="s">
        <v>2481</v>
      </c>
      <c r="D249" s="112">
        <v>0</v>
      </c>
      <c r="E249" s="112">
        <v>0</v>
      </c>
      <c r="F249" s="113" t="str">
        <f t="shared" si="8"/>
        <v>-</v>
      </c>
      <c r="G249" s="155"/>
      <c r="H249" s="155"/>
      <c r="I249" s="155"/>
      <c r="J249" s="155"/>
      <c r="K249" s="155"/>
      <c r="L249" s="155"/>
      <c r="M249" s="155"/>
      <c r="N249" s="155"/>
      <c r="O249" s="155"/>
      <c r="P249" s="155"/>
      <c r="Q249" s="155"/>
      <c r="R249" s="155"/>
      <c r="S249" s="155"/>
      <c r="T249" s="155"/>
      <c r="U249" s="155"/>
      <c r="V249" s="155"/>
      <c r="W249" s="155"/>
    </row>
    <row r="250" spans="1:23" s="21" customFormat="1" ht="12.75" customHeight="1" x14ac:dyDescent="0.2">
      <c r="A250" s="110" t="s">
        <v>2483</v>
      </c>
      <c r="B250" s="107" t="s">
        <v>2484</v>
      </c>
      <c r="C250" s="153" t="s">
        <v>2483</v>
      </c>
      <c r="D250" s="112">
        <v>0</v>
      </c>
      <c r="E250" s="112">
        <v>0</v>
      </c>
      <c r="F250" s="113" t="str">
        <f t="shared" si="8"/>
        <v>-</v>
      </c>
      <c r="G250" s="155"/>
      <c r="H250" s="155"/>
      <c r="I250" s="155"/>
      <c r="J250" s="155"/>
      <c r="K250" s="155"/>
      <c r="L250" s="155"/>
      <c r="M250" s="155"/>
      <c r="N250" s="155"/>
      <c r="O250" s="155"/>
      <c r="P250" s="155"/>
      <c r="Q250" s="155"/>
      <c r="R250" s="155"/>
      <c r="S250" s="155"/>
      <c r="T250" s="155"/>
      <c r="U250" s="155"/>
      <c r="V250" s="155"/>
      <c r="W250" s="155"/>
    </row>
    <row r="251" spans="1:23" s="21" customFormat="1" ht="12.75" customHeight="1" x14ac:dyDescent="0.2">
      <c r="A251" s="110" t="s">
        <v>2485</v>
      </c>
      <c r="B251" s="107" t="s">
        <v>2486</v>
      </c>
      <c r="C251" s="153" t="s">
        <v>2485</v>
      </c>
      <c r="D251" s="154">
        <f>+D252+D255-D264+D274+D291</f>
        <v>89851.849999999991</v>
      </c>
      <c r="E251" s="154">
        <f>+E252+E255-E264+E274+E291</f>
        <v>88938.19</v>
      </c>
      <c r="F251" s="113">
        <f t="shared" si="8"/>
        <v>98.983148371458142</v>
      </c>
      <c r="G251" s="155"/>
      <c r="H251" s="155"/>
      <c r="I251" s="155"/>
      <c r="J251" s="155"/>
      <c r="K251" s="155"/>
      <c r="L251" s="155"/>
      <c r="M251" s="155"/>
      <c r="N251" s="155"/>
      <c r="O251" s="155"/>
      <c r="P251" s="155"/>
      <c r="Q251" s="155"/>
      <c r="R251" s="155"/>
      <c r="S251" s="155"/>
      <c r="T251" s="155"/>
      <c r="U251" s="155"/>
      <c r="V251" s="155"/>
      <c r="W251" s="155"/>
    </row>
    <row r="252" spans="1:23" s="21" customFormat="1" ht="12.75" customHeight="1" x14ac:dyDescent="0.2">
      <c r="A252" s="110" t="s">
        <v>2487</v>
      </c>
      <c r="B252" s="107" t="s">
        <v>2488</v>
      </c>
      <c r="C252" s="153" t="s">
        <v>2487</v>
      </c>
      <c r="D252" s="154">
        <f>D253-D254</f>
        <v>83483.11</v>
      </c>
      <c r="E252" s="154">
        <f>E253-E254</f>
        <v>80237.600000000006</v>
      </c>
      <c r="F252" s="113">
        <f t="shared" si="8"/>
        <v>96.112375305615714</v>
      </c>
      <c r="G252" s="155"/>
      <c r="H252" s="155"/>
      <c r="I252" s="155"/>
      <c r="J252" s="155"/>
      <c r="K252" s="155"/>
      <c r="L252" s="155"/>
      <c r="M252" s="155"/>
      <c r="N252" s="155"/>
      <c r="O252" s="155"/>
      <c r="P252" s="155"/>
      <c r="Q252" s="155"/>
      <c r="R252" s="155"/>
      <c r="S252" s="155"/>
      <c r="T252" s="155"/>
      <c r="U252" s="155"/>
      <c r="V252" s="155"/>
      <c r="W252" s="155"/>
    </row>
    <row r="253" spans="1:23" s="21" customFormat="1" ht="12.75" customHeight="1" x14ac:dyDescent="0.2">
      <c r="A253" s="110" t="s">
        <v>2489</v>
      </c>
      <c r="B253" s="107" t="s">
        <v>2490</v>
      </c>
      <c r="C253" s="153" t="s">
        <v>2489</v>
      </c>
      <c r="D253" s="112">
        <v>83483.11</v>
      </c>
      <c r="E253" s="112">
        <v>80237.600000000006</v>
      </c>
      <c r="F253" s="113">
        <f t="shared" si="8"/>
        <v>96.112375305615714</v>
      </c>
      <c r="G253" s="155"/>
      <c r="H253" s="155"/>
      <c r="I253" s="155"/>
      <c r="J253" s="155"/>
      <c r="K253" s="155"/>
      <c r="L253" s="155"/>
      <c r="M253" s="155"/>
      <c r="N253" s="155"/>
      <c r="O253" s="155"/>
      <c r="P253" s="155"/>
      <c r="Q253" s="155"/>
      <c r="R253" s="155"/>
      <c r="S253" s="155"/>
      <c r="T253" s="155"/>
      <c r="U253" s="155"/>
      <c r="V253" s="155"/>
      <c r="W253" s="155"/>
    </row>
    <row r="254" spans="1:23" s="21" customFormat="1" ht="12.75" customHeight="1" x14ac:dyDescent="0.2">
      <c r="A254" s="110" t="s">
        <v>2491</v>
      </c>
      <c r="B254" s="107" t="s">
        <v>2492</v>
      </c>
      <c r="C254" s="153" t="s">
        <v>2491</v>
      </c>
      <c r="D254" s="112">
        <v>0</v>
      </c>
      <c r="E254" s="112">
        <v>0</v>
      </c>
      <c r="F254" s="113" t="str">
        <f t="shared" si="8"/>
        <v>-</v>
      </c>
      <c r="G254" s="155"/>
      <c r="H254" s="155"/>
      <c r="I254" s="155"/>
      <c r="J254" s="155"/>
      <c r="K254" s="155"/>
      <c r="L254" s="155"/>
      <c r="M254" s="155"/>
      <c r="N254" s="155"/>
      <c r="O254" s="155"/>
      <c r="P254" s="155"/>
      <c r="Q254" s="155"/>
      <c r="R254" s="155"/>
      <c r="S254" s="155"/>
      <c r="T254" s="155"/>
      <c r="U254" s="155"/>
      <c r="V254" s="155"/>
      <c r="W254" s="155"/>
    </row>
    <row r="255" spans="1:23" s="21" customFormat="1" ht="12.75" customHeight="1" x14ac:dyDescent="0.2">
      <c r="A255" s="110" t="s">
        <v>2493</v>
      </c>
      <c r="B255" s="107" t="s">
        <v>2494</v>
      </c>
      <c r="C255" s="153" t="s">
        <v>2493</v>
      </c>
      <c r="D255" s="154">
        <f>D256-D260</f>
        <v>-147.6</v>
      </c>
      <c r="E255" s="154">
        <f>E256-E260</f>
        <v>-48079.96</v>
      </c>
      <c r="F255" s="113" t="str">
        <f t="shared" si="8"/>
        <v>-</v>
      </c>
      <c r="G255" s="155"/>
      <c r="H255" s="155"/>
      <c r="I255" s="155"/>
      <c r="J255" s="155"/>
      <c r="K255" s="155"/>
      <c r="L255" s="155"/>
      <c r="M255" s="155"/>
      <c r="N255" s="155"/>
      <c r="O255" s="155"/>
      <c r="P255" s="155"/>
      <c r="Q255" s="155"/>
      <c r="R255" s="155"/>
      <c r="S255" s="155"/>
      <c r="T255" s="155"/>
      <c r="U255" s="155"/>
      <c r="V255" s="155"/>
      <c r="W255" s="155"/>
    </row>
    <row r="256" spans="1:23" s="21" customFormat="1" ht="12.75" customHeight="1" x14ac:dyDescent="0.2">
      <c r="A256" s="110" t="s">
        <v>2495</v>
      </c>
      <c r="B256" s="107" t="s">
        <v>2496</v>
      </c>
      <c r="C256" s="153" t="s">
        <v>2495</v>
      </c>
      <c r="D256" s="154">
        <f>SUM(D257:D259)</f>
        <v>0</v>
      </c>
      <c r="E256" s="154">
        <f>SUM(E257:E259)</f>
        <v>0</v>
      </c>
      <c r="F256" s="113" t="str">
        <f t="shared" si="8"/>
        <v>-</v>
      </c>
      <c r="G256" s="155"/>
      <c r="H256" s="155"/>
      <c r="I256" s="155"/>
      <c r="J256" s="155"/>
      <c r="K256" s="155"/>
      <c r="L256" s="155"/>
      <c r="M256" s="155"/>
      <c r="N256" s="155"/>
      <c r="O256" s="155"/>
      <c r="P256" s="155"/>
      <c r="Q256" s="155"/>
      <c r="R256" s="155"/>
      <c r="S256" s="155"/>
      <c r="T256" s="155"/>
      <c r="U256" s="155"/>
      <c r="V256" s="155"/>
      <c r="W256" s="155"/>
    </row>
    <row r="257" spans="1:23" s="21" customFormat="1" ht="12.75" customHeight="1" x14ac:dyDescent="0.2">
      <c r="A257" s="110" t="s">
        <v>645</v>
      </c>
      <c r="B257" s="107" t="s">
        <v>2497</v>
      </c>
      <c r="C257" s="153" t="s">
        <v>645</v>
      </c>
      <c r="D257" s="112">
        <v>0</v>
      </c>
      <c r="E257" s="112">
        <v>0</v>
      </c>
      <c r="F257" s="113" t="str">
        <f t="shared" si="8"/>
        <v>-</v>
      </c>
      <c r="G257" s="155"/>
      <c r="H257" s="155"/>
      <c r="I257" s="155"/>
      <c r="J257" s="155"/>
      <c r="K257" s="155"/>
      <c r="L257" s="155"/>
      <c r="M257" s="155"/>
      <c r="N257" s="155"/>
      <c r="O257" s="155"/>
      <c r="P257" s="155"/>
      <c r="Q257" s="155"/>
      <c r="R257" s="155"/>
      <c r="S257" s="155"/>
      <c r="T257" s="155"/>
      <c r="U257" s="155"/>
      <c r="V257" s="155"/>
      <c r="W257" s="155"/>
    </row>
    <row r="258" spans="1:23" s="21" customFormat="1" ht="12.75" customHeight="1" x14ac:dyDescent="0.2">
      <c r="A258" s="110" t="s">
        <v>845</v>
      </c>
      <c r="B258" s="107" t="s">
        <v>2498</v>
      </c>
      <c r="C258" s="153" t="s">
        <v>845</v>
      </c>
      <c r="D258" s="112">
        <v>0</v>
      </c>
      <c r="E258" s="112">
        <v>0</v>
      </c>
      <c r="F258" s="113" t="str">
        <f t="shared" si="8"/>
        <v>-</v>
      </c>
      <c r="G258" s="155"/>
      <c r="H258" s="155"/>
      <c r="I258" s="155"/>
      <c r="J258" s="155"/>
      <c r="K258" s="155"/>
      <c r="L258" s="155"/>
      <c r="M258" s="155"/>
      <c r="N258" s="155"/>
      <c r="O258" s="155"/>
      <c r="P258" s="155"/>
      <c r="Q258" s="155"/>
      <c r="R258" s="155"/>
      <c r="S258" s="155"/>
      <c r="T258" s="155"/>
      <c r="U258" s="155"/>
      <c r="V258" s="155"/>
      <c r="W258" s="155"/>
    </row>
    <row r="259" spans="1:23" s="21" customFormat="1" ht="12.75" customHeight="1" x14ac:dyDescent="0.2">
      <c r="A259" s="110" t="s">
        <v>1280</v>
      </c>
      <c r="B259" s="107" t="s">
        <v>2499</v>
      </c>
      <c r="C259" s="153" t="s">
        <v>1280</v>
      </c>
      <c r="D259" s="112">
        <v>0</v>
      </c>
      <c r="E259" s="112">
        <v>0</v>
      </c>
      <c r="F259" s="113" t="str">
        <f t="shared" si="8"/>
        <v>-</v>
      </c>
      <c r="G259" s="155"/>
      <c r="H259" s="155"/>
      <c r="I259" s="155"/>
      <c r="J259" s="155"/>
      <c r="K259" s="155"/>
      <c r="L259" s="155"/>
      <c r="M259" s="155"/>
      <c r="N259" s="155"/>
      <c r="O259" s="155"/>
      <c r="P259" s="155"/>
      <c r="Q259" s="155"/>
      <c r="R259" s="155"/>
      <c r="S259" s="155"/>
      <c r="T259" s="155"/>
      <c r="U259" s="155"/>
      <c r="V259" s="155"/>
      <c r="W259" s="155"/>
    </row>
    <row r="260" spans="1:23" s="21" customFormat="1" ht="12.75" customHeight="1" x14ac:dyDescent="0.2">
      <c r="A260" s="110" t="s">
        <v>2500</v>
      </c>
      <c r="B260" s="107" t="s">
        <v>2501</v>
      </c>
      <c r="C260" s="153" t="s">
        <v>2500</v>
      </c>
      <c r="D260" s="154">
        <f>SUM(D261:D263)</f>
        <v>147.6</v>
      </c>
      <c r="E260" s="154">
        <f>SUM(E261:E263)</f>
        <v>48079.96</v>
      </c>
      <c r="F260" s="113" t="str">
        <f t="shared" si="8"/>
        <v>&gt;&gt;100</v>
      </c>
      <c r="G260" s="155"/>
      <c r="H260" s="155"/>
      <c r="I260" s="155"/>
      <c r="J260" s="155"/>
      <c r="K260" s="155"/>
      <c r="L260" s="155"/>
      <c r="M260" s="155"/>
      <c r="N260" s="155"/>
      <c r="O260" s="155"/>
      <c r="P260" s="155"/>
      <c r="Q260" s="155"/>
      <c r="R260" s="155"/>
      <c r="S260" s="155"/>
      <c r="T260" s="155"/>
      <c r="U260" s="155"/>
      <c r="V260" s="155"/>
      <c r="W260" s="155"/>
    </row>
    <row r="261" spans="1:23" s="21" customFormat="1" ht="12.75" customHeight="1" x14ac:dyDescent="0.2">
      <c r="A261" s="110" t="s">
        <v>647</v>
      </c>
      <c r="B261" s="107" t="s">
        <v>2502</v>
      </c>
      <c r="C261" s="153" t="s">
        <v>647</v>
      </c>
      <c r="D261" s="112">
        <v>124.98</v>
      </c>
      <c r="E261" s="112">
        <v>40873.599999999999</v>
      </c>
      <c r="F261" s="113" t="str">
        <f t="shared" si="8"/>
        <v>&gt;&gt;100</v>
      </c>
      <c r="G261" s="155"/>
      <c r="H261" s="155"/>
      <c r="I261" s="155"/>
      <c r="J261" s="155"/>
      <c r="K261" s="155"/>
      <c r="L261" s="155"/>
      <c r="M261" s="155"/>
      <c r="N261" s="155"/>
      <c r="O261" s="155"/>
      <c r="P261" s="155"/>
      <c r="Q261" s="155"/>
      <c r="R261" s="155"/>
      <c r="S261" s="155"/>
      <c r="T261" s="155"/>
      <c r="U261" s="155"/>
      <c r="V261" s="155"/>
      <c r="W261" s="155"/>
    </row>
    <row r="262" spans="1:23" s="21" customFormat="1" ht="12.75" customHeight="1" x14ac:dyDescent="0.2">
      <c r="A262" s="110" t="s">
        <v>847</v>
      </c>
      <c r="B262" s="107" t="s">
        <v>2503</v>
      </c>
      <c r="C262" s="153" t="s">
        <v>847</v>
      </c>
      <c r="D262" s="112">
        <v>22.62</v>
      </c>
      <c r="E262" s="112">
        <v>7206.36</v>
      </c>
      <c r="F262" s="113" t="str">
        <f t="shared" si="8"/>
        <v>&gt;&gt;100</v>
      </c>
      <c r="G262" s="155"/>
      <c r="H262" s="155"/>
      <c r="I262" s="155"/>
      <c r="J262" s="155"/>
      <c r="K262" s="155"/>
      <c r="L262" s="155"/>
      <c r="M262" s="155"/>
      <c r="N262" s="155"/>
      <c r="O262" s="155"/>
      <c r="P262" s="155"/>
      <c r="Q262" s="155"/>
      <c r="R262" s="155"/>
      <c r="S262" s="155"/>
      <c r="T262" s="155"/>
      <c r="U262" s="155"/>
      <c r="V262" s="155"/>
      <c r="W262" s="155"/>
    </row>
    <row r="263" spans="1:23" s="21" customFormat="1" ht="12.75" customHeight="1" x14ac:dyDescent="0.2">
      <c r="A263" s="110" t="s">
        <v>1282</v>
      </c>
      <c r="B263" s="107" t="s">
        <v>2504</v>
      </c>
      <c r="C263" s="153" t="s">
        <v>1282</v>
      </c>
      <c r="D263" s="112">
        <v>0</v>
      </c>
      <c r="E263" s="112">
        <v>0</v>
      </c>
      <c r="F263" s="113" t="str">
        <f t="shared" si="8"/>
        <v>-</v>
      </c>
      <c r="G263" s="155"/>
      <c r="H263" s="155"/>
      <c r="I263" s="155"/>
      <c r="J263" s="155"/>
      <c r="K263" s="155"/>
      <c r="L263" s="155"/>
      <c r="M263" s="155"/>
      <c r="N263" s="155"/>
      <c r="O263" s="155"/>
      <c r="P263" s="155"/>
      <c r="Q263" s="155"/>
      <c r="R263" s="155"/>
      <c r="S263" s="155"/>
      <c r="T263" s="155"/>
      <c r="U263" s="155"/>
      <c r="V263" s="155"/>
      <c r="W263" s="155"/>
    </row>
    <row r="264" spans="1:23" s="21" customFormat="1" ht="12.75" customHeight="1" x14ac:dyDescent="0.2">
      <c r="A264" s="110" t="s">
        <v>2505</v>
      </c>
      <c r="B264" s="107" t="s">
        <v>2506</v>
      </c>
      <c r="C264" s="153" t="s">
        <v>2505</v>
      </c>
      <c r="D264" s="154">
        <f>SUM(D265:D273)</f>
        <v>0</v>
      </c>
      <c r="E264" s="154">
        <f>SUM(E265:E273)</f>
        <v>0</v>
      </c>
      <c r="F264" s="113" t="str">
        <f t="shared" si="8"/>
        <v>-</v>
      </c>
      <c r="G264" s="155"/>
      <c r="H264" s="155"/>
      <c r="I264" s="155"/>
      <c r="J264" s="155"/>
      <c r="K264" s="155"/>
      <c r="L264" s="155"/>
      <c r="M264" s="155"/>
      <c r="N264" s="155"/>
      <c r="O264" s="155"/>
      <c r="P264" s="155"/>
      <c r="Q264" s="155"/>
      <c r="R264" s="155"/>
      <c r="S264" s="155"/>
      <c r="T264" s="155"/>
      <c r="U264" s="155"/>
      <c r="V264" s="155"/>
      <c r="W264" s="155"/>
    </row>
    <row r="265" spans="1:23" s="21" customFormat="1" ht="12.75" customHeight="1" x14ac:dyDescent="0.2">
      <c r="A265" s="110" t="s">
        <v>2507</v>
      </c>
      <c r="B265" s="107" t="s">
        <v>2508</v>
      </c>
      <c r="C265" s="153" t="s">
        <v>2507</v>
      </c>
      <c r="D265" s="112">
        <v>0</v>
      </c>
      <c r="E265" s="112">
        <v>0</v>
      </c>
      <c r="F265" s="113" t="str">
        <f t="shared" si="8"/>
        <v>-</v>
      </c>
      <c r="G265" s="155"/>
      <c r="H265" s="155"/>
      <c r="I265" s="155"/>
      <c r="J265" s="155"/>
      <c r="K265" s="155"/>
      <c r="L265" s="155"/>
      <c r="M265" s="155"/>
      <c r="N265" s="155"/>
      <c r="O265" s="155"/>
      <c r="P265" s="155"/>
      <c r="Q265" s="155"/>
      <c r="R265" s="155"/>
      <c r="S265" s="155"/>
      <c r="T265" s="155"/>
      <c r="U265" s="155"/>
      <c r="V265" s="155"/>
      <c r="W265" s="155"/>
    </row>
    <row r="266" spans="1:23" s="21" customFormat="1" ht="24" customHeight="1" x14ac:dyDescent="0.2">
      <c r="A266" s="110" t="s">
        <v>2509</v>
      </c>
      <c r="B266" s="107" t="s">
        <v>2510</v>
      </c>
      <c r="C266" s="153" t="s">
        <v>2509</v>
      </c>
      <c r="D266" s="112">
        <v>0</v>
      </c>
      <c r="E266" s="112">
        <v>0</v>
      </c>
      <c r="F266" s="113" t="str">
        <f t="shared" si="8"/>
        <v>-</v>
      </c>
      <c r="G266" s="155"/>
      <c r="H266" s="155"/>
      <c r="I266" s="155"/>
      <c r="J266" s="155"/>
      <c r="K266" s="155"/>
      <c r="L266" s="155"/>
      <c r="M266" s="155"/>
      <c r="N266" s="155"/>
      <c r="O266" s="155"/>
      <c r="P266" s="155"/>
      <c r="Q266" s="155"/>
      <c r="R266" s="155"/>
      <c r="S266" s="155"/>
      <c r="T266" s="155"/>
      <c r="U266" s="155"/>
      <c r="V266" s="155"/>
      <c r="W266" s="155"/>
    </row>
    <row r="267" spans="1:23" s="21" customFormat="1" ht="24" customHeight="1" x14ac:dyDescent="0.2">
      <c r="A267" s="110" t="s">
        <v>2511</v>
      </c>
      <c r="B267" s="107" t="s">
        <v>2512</v>
      </c>
      <c r="C267" s="153" t="s">
        <v>2511</v>
      </c>
      <c r="D267" s="112">
        <v>0</v>
      </c>
      <c r="E267" s="112">
        <v>0</v>
      </c>
      <c r="F267" s="113" t="str">
        <f t="shared" si="8"/>
        <v>-</v>
      </c>
      <c r="G267" s="155"/>
      <c r="H267" s="155"/>
      <c r="I267" s="155"/>
      <c r="J267" s="155"/>
      <c r="K267" s="155"/>
      <c r="L267" s="155"/>
      <c r="M267" s="155"/>
      <c r="N267" s="155"/>
      <c r="O267" s="155"/>
      <c r="P267" s="155"/>
      <c r="Q267" s="155"/>
      <c r="R267" s="155"/>
      <c r="S267" s="155"/>
      <c r="T267" s="155"/>
      <c r="U267" s="155"/>
      <c r="V267" s="155"/>
      <c r="W267" s="155"/>
    </row>
    <row r="268" spans="1:23" s="21" customFormat="1" ht="24" customHeight="1" x14ac:dyDescent="0.2">
      <c r="A268" s="110" t="s">
        <v>2513</v>
      </c>
      <c r="B268" s="107" t="s">
        <v>2514</v>
      </c>
      <c r="C268" s="153" t="s">
        <v>2513</v>
      </c>
      <c r="D268" s="112">
        <v>0</v>
      </c>
      <c r="E268" s="112">
        <v>0</v>
      </c>
      <c r="F268" s="113" t="str">
        <f t="shared" si="8"/>
        <v>-</v>
      </c>
      <c r="G268" s="155"/>
      <c r="H268" s="155"/>
      <c r="I268" s="155"/>
      <c r="J268" s="155"/>
      <c r="K268" s="155"/>
      <c r="L268" s="155"/>
      <c r="M268" s="155"/>
      <c r="N268" s="155"/>
      <c r="O268" s="155"/>
      <c r="P268" s="155"/>
      <c r="Q268" s="155"/>
      <c r="R268" s="155"/>
      <c r="S268" s="155"/>
      <c r="T268" s="155"/>
      <c r="U268" s="155"/>
      <c r="V268" s="155"/>
      <c r="W268" s="155"/>
    </row>
    <row r="269" spans="1:23" s="21" customFormat="1" ht="24" customHeight="1" x14ac:dyDescent="0.2">
      <c r="A269" s="110" t="s">
        <v>2515</v>
      </c>
      <c r="B269" s="107" t="s">
        <v>2516</v>
      </c>
      <c r="C269" s="153" t="s">
        <v>2515</v>
      </c>
      <c r="D269" s="112">
        <v>0</v>
      </c>
      <c r="E269" s="112">
        <v>0</v>
      </c>
      <c r="F269" s="113" t="str">
        <f t="shared" si="8"/>
        <v>-</v>
      </c>
      <c r="G269" s="155"/>
      <c r="H269" s="155"/>
      <c r="I269" s="155"/>
      <c r="J269" s="155"/>
      <c r="K269" s="155"/>
      <c r="L269" s="155"/>
      <c r="M269" s="155"/>
      <c r="N269" s="155"/>
      <c r="O269" s="155"/>
      <c r="P269" s="155"/>
      <c r="Q269" s="155"/>
      <c r="R269" s="155"/>
      <c r="S269" s="155"/>
      <c r="T269" s="155"/>
      <c r="U269" s="155"/>
      <c r="V269" s="155"/>
      <c r="W269" s="155"/>
    </row>
    <row r="270" spans="1:23" s="21" customFormat="1" ht="24" customHeight="1" x14ac:dyDescent="0.2">
      <c r="A270" s="110" t="s">
        <v>2517</v>
      </c>
      <c r="B270" s="107" t="s">
        <v>2518</v>
      </c>
      <c r="C270" s="153" t="s">
        <v>2517</v>
      </c>
      <c r="D270" s="112">
        <v>0</v>
      </c>
      <c r="E270" s="112">
        <v>0</v>
      </c>
      <c r="F270" s="113" t="str">
        <f t="shared" si="8"/>
        <v>-</v>
      </c>
      <c r="G270" s="155"/>
      <c r="H270" s="155"/>
      <c r="I270" s="155"/>
      <c r="J270" s="155"/>
      <c r="K270" s="155"/>
      <c r="L270" s="155"/>
      <c r="M270" s="155"/>
      <c r="N270" s="155"/>
      <c r="O270" s="155"/>
      <c r="P270" s="155"/>
      <c r="Q270" s="155"/>
      <c r="R270" s="155"/>
      <c r="S270" s="155"/>
      <c r="T270" s="155"/>
      <c r="U270" s="155"/>
      <c r="V270" s="155"/>
      <c r="W270" s="155"/>
    </row>
    <row r="271" spans="1:23" s="21" customFormat="1" ht="12.75" customHeight="1" x14ac:dyDescent="0.2">
      <c r="A271" s="110" t="s">
        <v>2519</v>
      </c>
      <c r="B271" s="107" t="s">
        <v>2520</v>
      </c>
      <c r="C271" s="153" t="s">
        <v>2519</v>
      </c>
      <c r="D271" s="112">
        <v>0</v>
      </c>
      <c r="E271" s="112">
        <v>0</v>
      </c>
      <c r="F271" s="113" t="str">
        <f t="shared" si="8"/>
        <v>-</v>
      </c>
      <c r="G271" s="155"/>
      <c r="H271" s="155"/>
      <c r="I271" s="155"/>
      <c r="J271" s="155"/>
      <c r="K271" s="155"/>
      <c r="L271" s="155"/>
      <c r="M271" s="155"/>
      <c r="N271" s="155"/>
      <c r="O271" s="155"/>
      <c r="P271" s="155"/>
      <c r="Q271" s="155"/>
      <c r="R271" s="155"/>
      <c r="S271" s="155"/>
      <c r="T271" s="155"/>
      <c r="U271" s="155"/>
      <c r="V271" s="155"/>
      <c r="W271" s="155"/>
    </row>
    <row r="272" spans="1:23" s="21" customFormat="1" ht="12.75" customHeight="1" x14ac:dyDescent="0.2">
      <c r="A272" s="110" t="s">
        <v>2521</v>
      </c>
      <c r="B272" s="107" t="s">
        <v>2522</v>
      </c>
      <c r="C272" s="153" t="s">
        <v>2521</v>
      </c>
      <c r="D272" s="112">
        <v>0</v>
      </c>
      <c r="E272" s="112">
        <v>0</v>
      </c>
      <c r="F272" s="113"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s="21" customFormat="1" ht="12.75" customHeight="1" x14ac:dyDescent="0.2">
      <c r="A273" s="110" t="s">
        <v>2523</v>
      </c>
      <c r="B273" s="107" t="s">
        <v>2524</v>
      </c>
      <c r="C273" s="153" t="s">
        <v>2523</v>
      </c>
      <c r="D273" s="112">
        <v>0</v>
      </c>
      <c r="E273" s="112">
        <v>0</v>
      </c>
      <c r="F273" s="113" t="str">
        <f t="shared" si="9"/>
        <v>-</v>
      </c>
      <c r="G273" s="155"/>
      <c r="H273" s="155"/>
      <c r="I273" s="155"/>
      <c r="J273" s="155"/>
      <c r="K273" s="155"/>
      <c r="L273" s="155"/>
      <c r="M273" s="155"/>
      <c r="N273" s="155"/>
      <c r="O273" s="155"/>
      <c r="P273" s="155"/>
      <c r="Q273" s="155"/>
      <c r="R273" s="155"/>
      <c r="S273" s="155"/>
      <c r="T273" s="155"/>
      <c r="U273" s="155"/>
      <c r="V273" s="155"/>
      <c r="W273" s="155"/>
    </row>
    <row r="274" spans="1:23" s="21" customFormat="1" ht="12.75" customHeight="1" x14ac:dyDescent="0.2">
      <c r="A274" s="110" t="s">
        <v>649</v>
      </c>
      <c r="B274" s="107" t="s">
        <v>2525</v>
      </c>
      <c r="C274" s="153" t="s">
        <v>649</v>
      </c>
      <c r="D274" s="154">
        <f>SUM(D275:D277)+SUM(D286:D290)</f>
        <v>6516.34</v>
      </c>
      <c r="E274" s="154">
        <f>SUM(E275:E277)+SUM(E286:E290)</f>
        <v>56780.549999999996</v>
      </c>
      <c r="F274" s="113">
        <f t="shared" si="9"/>
        <v>871.35646697379207</v>
      </c>
      <c r="G274" s="155"/>
      <c r="H274" s="155"/>
      <c r="I274" s="155"/>
      <c r="J274" s="155"/>
      <c r="K274" s="155"/>
      <c r="L274" s="155"/>
      <c r="M274" s="155"/>
      <c r="N274" s="155"/>
      <c r="O274" s="155"/>
      <c r="P274" s="155"/>
      <c r="Q274" s="155"/>
      <c r="R274" s="155"/>
      <c r="S274" s="155"/>
      <c r="T274" s="155"/>
      <c r="U274" s="155"/>
      <c r="V274" s="155"/>
      <c r="W274" s="155"/>
    </row>
    <row r="275" spans="1:23" s="21" customFormat="1" ht="12.75" customHeight="1" x14ac:dyDescent="0.2">
      <c r="A275" s="110" t="s">
        <v>2526</v>
      </c>
      <c r="B275" s="107" t="s">
        <v>2527</v>
      </c>
      <c r="C275" s="153" t="s">
        <v>2526</v>
      </c>
      <c r="D275" s="112">
        <v>0</v>
      </c>
      <c r="E275" s="112">
        <v>0</v>
      </c>
      <c r="F275" s="113" t="str">
        <f t="shared" si="9"/>
        <v>-</v>
      </c>
      <c r="G275" s="155"/>
      <c r="H275" s="155"/>
      <c r="I275" s="155"/>
      <c r="J275" s="155"/>
      <c r="K275" s="155"/>
      <c r="L275" s="155"/>
      <c r="M275" s="155"/>
      <c r="N275" s="155"/>
      <c r="O275" s="155"/>
      <c r="P275" s="155"/>
      <c r="Q275" s="155"/>
      <c r="R275" s="155"/>
      <c r="S275" s="155"/>
      <c r="T275" s="155"/>
      <c r="U275" s="155"/>
      <c r="V275" s="155"/>
      <c r="W275" s="155"/>
    </row>
    <row r="276" spans="1:23" s="21" customFormat="1" ht="12.75" customHeight="1" x14ac:dyDescent="0.2">
      <c r="A276" s="110" t="s">
        <v>2528</v>
      </c>
      <c r="B276" s="107" t="s">
        <v>2529</v>
      </c>
      <c r="C276" s="153" t="s">
        <v>2528</v>
      </c>
      <c r="D276" s="112">
        <v>0</v>
      </c>
      <c r="E276" s="112">
        <v>0</v>
      </c>
      <c r="F276" s="113" t="str">
        <f t="shared" si="9"/>
        <v>-</v>
      </c>
      <c r="G276" s="155"/>
      <c r="H276" s="155"/>
      <c r="I276" s="155"/>
      <c r="J276" s="155"/>
      <c r="K276" s="155"/>
      <c r="L276" s="155"/>
      <c r="M276" s="155"/>
      <c r="N276" s="155"/>
      <c r="O276" s="155"/>
      <c r="P276" s="155"/>
      <c r="Q276" s="155"/>
      <c r="R276" s="155"/>
      <c r="S276" s="155"/>
      <c r="T276" s="155"/>
      <c r="U276" s="155"/>
      <c r="V276" s="155"/>
      <c r="W276" s="155"/>
    </row>
    <row r="277" spans="1:23" s="21" customFormat="1" ht="24" customHeight="1" x14ac:dyDescent="0.2">
      <c r="A277" s="110" t="s">
        <v>2530</v>
      </c>
      <c r="B277" s="107" t="s">
        <v>2531</v>
      </c>
      <c r="C277" s="153" t="s">
        <v>2530</v>
      </c>
      <c r="D277" s="154">
        <f>SUM(D278:D285)</f>
        <v>6516.34</v>
      </c>
      <c r="E277" s="154">
        <f>SUM(E278:E285)</f>
        <v>56346.09</v>
      </c>
      <c r="F277" s="113">
        <f t="shared" si="9"/>
        <v>864.68922738838057</v>
      </c>
      <c r="G277" s="155"/>
      <c r="H277" s="155"/>
      <c r="I277" s="155"/>
      <c r="J277" s="155"/>
      <c r="K277" s="155"/>
      <c r="L277" s="155"/>
      <c r="M277" s="155"/>
      <c r="N277" s="155"/>
      <c r="O277" s="155"/>
      <c r="P277" s="155"/>
      <c r="Q277" s="155"/>
      <c r="R277" s="155"/>
      <c r="S277" s="155"/>
      <c r="T277" s="155"/>
      <c r="U277" s="155"/>
      <c r="V277" s="155"/>
      <c r="W277" s="155"/>
    </row>
    <row r="278" spans="1:23" s="21" customFormat="1" ht="12.75" customHeight="1" x14ac:dyDescent="0.2">
      <c r="A278" s="110" t="s">
        <v>2532</v>
      </c>
      <c r="B278" s="107" t="s">
        <v>2533</v>
      </c>
      <c r="C278" s="153" t="s">
        <v>2532</v>
      </c>
      <c r="D278" s="112">
        <v>0</v>
      </c>
      <c r="E278" s="112">
        <v>0</v>
      </c>
      <c r="F278" s="113" t="str">
        <f t="shared" si="9"/>
        <v>-</v>
      </c>
      <c r="G278" s="155"/>
      <c r="H278" s="155"/>
      <c r="I278" s="155"/>
      <c r="J278" s="155"/>
      <c r="K278" s="155"/>
      <c r="L278" s="155"/>
      <c r="M278" s="155"/>
      <c r="N278" s="155"/>
      <c r="O278" s="155"/>
      <c r="P278" s="155"/>
      <c r="Q278" s="155"/>
      <c r="R278" s="155"/>
      <c r="S278" s="155"/>
      <c r="T278" s="155"/>
      <c r="U278" s="155"/>
      <c r="V278" s="155"/>
      <c r="W278" s="155"/>
    </row>
    <row r="279" spans="1:23" s="21" customFormat="1" ht="12.75" customHeight="1" x14ac:dyDescent="0.2">
      <c r="A279" s="110" t="s">
        <v>2534</v>
      </c>
      <c r="B279" s="107" t="s">
        <v>2535</v>
      </c>
      <c r="C279" s="153" t="s">
        <v>2534</v>
      </c>
      <c r="D279" s="112">
        <v>0</v>
      </c>
      <c r="E279" s="112">
        <v>0</v>
      </c>
      <c r="F279" s="113" t="str">
        <f t="shared" si="9"/>
        <v>-</v>
      </c>
      <c r="G279" s="155"/>
      <c r="H279" s="155"/>
      <c r="I279" s="155"/>
      <c r="J279" s="155"/>
      <c r="K279" s="155"/>
      <c r="L279" s="155"/>
      <c r="M279" s="155"/>
      <c r="N279" s="155"/>
      <c r="O279" s="155"/>
      <c r="P279" s="155"/>
      <c r="Q279" s="155"/>
      <c r="R279" s="155"/>
      <c r="S279" s="155"/>
      <c r="T279" s="155"/>
      <c r="U279" s="155"/>
      <c r="V279" s="155"/>
      <c r="W279" s="155"/>
    </row>
    <row r="280" spans="1:23" s="21" customFormat="1" ht="12.75" customHeight="1" x14ac:dyDescent="0.2">
      <c r="A280" s="110" t="s">
        <v>2536</v>
      </c>
      <c r="B280" s="107" t="s">
        <v>2537</v>
      </c>
      <c r="C280" s="153" t="s">
        <v>2536</v>
      </c>
      <c r="D280" s="112">
        <v>0</v>
      </c>
      <c r="E280" s="112">
        <v>0</v>
      </c>
      <c r="F280" s="113" t="str">
        <f t="shared" si="9"/>
        <v>-</v>
      </c>
      <c r="G280" s="155"/>
      <c r="H280" s="155"/>
      <c r="I280" s="155"/>
      <c r="J280" s="155"/>
      <c r="K280" s="155"/>
      <c r="L280" s="155"/>
      <c r="M280" s="155"/>
      <c r="N280" s="155"/>
      <c r="O280" s="155"/>
      <c r="P280" s="155"/>
      <c r="Q280" s="155"/>
      <c r="R280" s="155"/>
      <c r="S280" s="155"/>
      <c r="T280" s="155"/>
      <c r="U280" s="155"/>
      <c r="V280" s="155"/>
      <c r="W280" s="155"/>
    </row>
    <row r="281" spans="1:23" s="21" customFormat="1" ht="12.75" customHeight="1" x14ac:dyDescent="0.2">
      <c r="A281" s="110" t="s">
        <v>2538</v>
      </c>
      <c r="B281" s="107" t="s">
        <v>2539</v>
      </c>
      <c r="C281" s="153" t="s">
        <v>2538</v>
      </c>
      <c r="D281" s="112">
        <v>0</v>
      </c>
      <c r="E281" s="112">
        <v>0</v>
      </c>
      <c r="F281" s="113" t="str">
        <f t="shared" si="9"/>
        <v>-</v>
      </c>
      <c r="G281" s="155"/>
      <c r="H281" s="155"/>
      <c r="I281" s="155"/>
      <c r="J281" s="155"/>
      <c r="K281" s="155"/>
      <c r="L281" s="155"/>
      <c r="M281" s="155"/>
      <c r="N281" s="155"/>
      <c r="O281" s="155"/>
      <c r="P281" s="155"/>
      <c r="Q281" s="155"/>
      <c r="R281" s="155"/>
      <c r="S281" s="155"/>
      <c r="T281" s="155"/>
      <c r="U281" s="155"/>
      <c r="V281" s="155"/>
      <c r="W281" s="155"/>
    </row>
    <row r="282" spans="1:23" s="21" customFormat="1" ht="12.75" customHeight="1" x14ac:dyDescent="0.2">
      <c r="A282" s="110" t="s">
        <v>2540</v>
      </c>
      <c r="B282" s="107" t="s">
        <v>2541</v>
      </c>
      <c r="C282" s="153" t="s">
        <v>2540</v>
      </c>
      <c r="D282" s="112">
        <v>0</v>
      </c>
      <c r="E282" s="112">
        <v>0</v>
      </c>
      <c r="F282" s="113" t="str">
        <f t="shared" si="9"/>
        <v>-</v>
      </c>
      <c r="G282" s="155"/>
      <c r="H282" s="155"/>
      <c r="I282" s="155"/>
      <c r="J282" s="155"/>
      <c r="K282" s="155"/>
      <c r="L282" s="155"/>
      <c r="M282" s="155"/>
      <c r="N282" s="155"/>
      <c r="O282" s="155"/>
      <c r="P282" s="155"/>
      <c r="Q282" s="155"/>
      <c r="R282" s="155"/>
      <c r="S282" s="155"/>
      <c r="T282" s="155"/>
      <c r="U282" s="155"/>
      <c r="V282" s="155"/>
      <c r="W282" s="155"/>
    </row>
    <row r="283" spans="1:23" s="21" customFormat="1" ht="12.75" customHeight="1" x14ac:dyDescent="0.2">
      <c r="A283" s="110" t="s">
        <v>2542</v>
      </c>
      <c r="B283" s="107" t="s">
        <v>2543</v>
      </c>
      <c r="C283" s="153" t="s">
        <v>2542</v>
      </c>
      <c r="D283" s="112">
        <v>6516.34</v>
      </c>
      <c r="E283" s="112">
        <v>56346.09</v>
      </c>
      <c r="F283" s="113">
        <f t="shared" si="9"/>
        <v>864.68922738838057</v>
      </c>
      <c r="G283" s="155"/>
      <c r="H283" s="155"/>
      <c r="I283" s="155"/>
      <c r="J283" s="155"/>
      <c r="K283" s="155"/>
      <c r="L283" s="155"/>
      <c r="M283" s="155"/>
      <c r="N283" s="155"/>
      <c r="O283" s="155"/>
      <c r="P283" s="155"/>
      <c r="Q283" s="155"/>
      <c r="R283" s="155"/>
      <c r="S283" s="155"/>
      <c r="T283" s="155"/>
      <c r="U283" s="155"/>
      <c r="V283" s="155"/>
      <c r="W283" s="155"/>
    </row>
    <row r="284" spans="1:23" s="21" customFormat="1" ht="24" customHeight="1" x14ac:dyDescent="0.2">
      <c r="A284" s="110" t="s">
        <v>2544</v>
      </c>
      <c r="B284" s="107" t="s">
        <v>200</v>
      </c>
      <c r="C284" s="153" t="s">
        <v>2544</v>
      </c>
      <c r="D284" s="112">
        <v>0</v>
      </c>
      <c r="E284" s="112">
        <v>0</v>
      </c>
      <c r="F284" s="113" t="str">
        <f t="shared" si="9"/>
        <v>-</v>
      </c>
      <c r="G284" s="155"/>
      <c r="H284" s="155"/>
      <c r="I284" s="155"/>
      <c r="J284" s="155"/>
      <c r="K284" s="155"/>
      <c r="L284" s="155"/>
      <c r="M284" s="155"/>
      <c r="N284" s="155"/>
      <c r="O284" s="155"/>
      <c r="P284" s="155"/>
      <c r="Q284" s="155"/>
      <c r="R284" s="155"/>
      <c r="S284" s="155"/>
      <c r="T284" s="155"/>
      <c r="U284" s="155"/>
      <c r="V284" s="155"/>
      <c r="W284" s="155"/>
    </row>
    <row r="285" spans="1:23" s="21" customFormat="1" ht="12.75" customHeight="1" x14ac:dyDescent="0.2">
      <c r="A285" s="110" t="s">
        <v>2545</v>
      </c>
      <c r="B285" s="107" t="s">
        <v>2546</v>
      </c>
      <c r="C285" s="153" t="s">
        <v>2545</v>
      </c>
      <c r="D285" s="112">
        <v>0</v>
      </c>
      <c r="E285" s="112">
        <v>0</v>
      </c>
      <c r="F285" s="113" t="str">
        <f t="shared" si="9"/>
        <v>-</v>
      </c>
      <c r="G285" s="155"/>
      <c r="H285" s="155"/>
      <c r="I285" s="155"/>
      <c r="J285" s="155"/>
      <c r="K285" s="155"/>
      <c r="L285" s="155"/>
      <c r="M285" s="155"/>
      <c r="N285" s="155"/>
      <c r="O285" s="155"/>
      <c r="P285" s="155"/>
      <c r="Q285" s="155"/>
      <c r="R285" s="155"/>
      <c r="S285" s="155"/>
      <c r="T285" s="155"/>
      <c r="U285" s="155"/>
      <c r="V285" s="155"/>
      <c r="W285" s="155"/>
    </row>
    <row r="286" spans="1:23" s="21" customFormat="1" ht="12.75" customHeight="1" x14ac:dyDescent="0.2">
      <c r="A286" s="110" t="s">
        <v>2547</v>
      </c>
      <c r="B286" s="107" t="s">
        <v>2548</v>
      </c>
      <c r="C286" s="153" t="s">
        <v>2547</v>
      </c>
      <c r="D286" s="112">
        <v>0</v>
      </c>
      <c r="E286" s="112">
        <v>0</v>
      </c>
      <c r="F286" s="113" t="str">
        <f t="shared" si="9"/>
        <v>-</v>
      </c>
      <c r="G286" s="155"/>
      <c r="H286" s="155"/>
      <c r="I286" s="155"/>
      <c r="J286" s="155"/>
      <c r="K286" s="155"/>
      <c r="L286" s="155"/>
      <c r="M286" s="155"/>
      <c r="N286" s="155"/>
      <c r="O286" s="155"/>
      <c r="P286" s="155"/>
      <c r="Q286" s="155"/>
      <c r="R286" s="155"/>
      <c r="S286" s="155"/>
      <c r="T286" s="155"/>
      <c r="U286" s="155"/>
      <c r="V286" s="155"/>
      <c r="W286" s="155"/>
    </row>
    <row r="287" spans="1:23" s="21" customFormat="1" ht="24" customHeight="1" x14ac:dyDescent="0.2">
      <c r="A287" s="110" t="s">
        <v>2549</v>
      </c>
      <c r="B287" s="107" t="s">
        <v>2550</v>
      </c>
      <c r="C287" s="153" t="s">
        <v>2549</v>
      </c>
      <c r="D287" s="112">
        <v>0</v>
      </c>
      <c r="E287" s="112">
        <v>434.46</v>
      </c>
      <c r="F287" s="113" t="str">
        <f t="shared" si="9"/>
        <v>-</v>
      </c>
      <c r="G287" s="155"/>
      <c r="H287" s="155"/>
      <c r="I287" s="155"/>
      <c r="J287" s="155"/>
      <c r="K287" s="155"/>
      <c r="L287" s="155"/>
      <c r="M287" s="155"/>
      <c r="N287" s="155"/>
      <c r="O287" s="155"/>
      <c r="P287" s="155"/>
      <c r="Q287" s="155"/>
      <c r="R287" s="155"/>
      <c r="S287" s="155"/>
      <c r="T287" s="155"/>
      <c r="U287" s="155"/>
      <c r="V287" s="155"/>
      <c r="W287" s="155"/>
    </row>
    <row r="288" spans="1:23" s="21" customFormat="1" ht="12.75" customHeight="1" x14ac:dyDescent="0.2">
      <c r="A288" s="110" t="s">
        <v>2551</v>
      </c>
      <c r="B288" s="107" t="s">
        <v>2552</v>
      </c>
      <c r="C288" s="153" t="s">
        <v>2551</v>
      </c>
      <c r="D288" s="112">
        <v>0</v>
      </c>
      <c r="E288" s="112">
        <v>0</v>
      </c>
      <c r="F288" s="113" t="str">
        <f t="shared" si="9"/>
        <v>-</v>
      </c>
      <c r="G288" s="155"/>
      <c r="H288" s="155"/>
      <c r="I288" s="155"/>
      <c r="J288" s="155"/>
      <c r="K288" s="155"/>
      <c r="L288" s="155"/>
      <c r="M288" s="155"/>
      <c r="N288" s="155"/>
      <c r="O288" s="155"/>
      <c r="P288" s="155"/>
      <c r="Q288" s="155"/>
      <c r="R288" s="155"/>
      <c r="S288" s="155"/>
      <c r="T288" s="155"/>
      <c r="U288" s="155"/>
      <c r="V288" s="155"/>
      <c r="W288" s="155"/>
    </row>
    <row r="289" spans="1:23" s="21" customFormat="1" ht="12.75" customHeight="1" x14ac:dyDescent="0.2">
      <c r="A289" s="110" t="s">
        <v>2553</v>
      </c>
      <c r="B289" s="107" t="s">
        <v>2554</v>
      </c>
      <c r="C289" s="153" t="s">
        <v>2553</v>
      </c>
      <c r="D289" s="112">
        <v>0</v>
      </c>
      <c r="E289" s="112">
        <v>0</v>
      </c>
      <c r="F289" s="113" t="str">
        <f t="shared" si="9"/>
        <v>-</v>
      </c>
      <c r="G289" s="155"/>
      <c r="H289" s="155"/>
      <c r="I289" s="155"/>
      <c r="J289" s="155"/>
      <c r="K289" s="155"/>
      <c r="L289" s="155"/>
      <c r="M289" s="155"/>
      <c r="N289" s="155"/>
      <c r="O289" s="155"/>
      <c r="P289" s="155"/>
      <c r="Q289" s="155"/>
      <c r="R289" s="155"/>
      <c r="S289" s="155"/>
      <c r="T289" s="155"/>
      <c r="U289" s="155"/>
      <c r="V289" s="155"/>
      <c r="W289" s="155"/>
    </row>
    <row r="290" spans="1:23" s="21" customFormat="1" ht="12.75" customHeight="1" x14ac:dyDescent="0.2">
      <c r="A290" s="110" t="s">
        <v>2555</v>
      </c>
      <c r="B290" s="107" t="s">
        <v>2556</v>
      </c>
      <c r="C290" s="153" t="s">
        <v>2555</v>
      </c>
      <c r="D290" s="112">
        <v>0</v>
      </c>
      <c r="E290" s="112">
        <v>0</v>
      </c>
      <c r="F290" s="113" t="str">
        <f t="shared" si="9"/>
        <v>-</v>
      </c>
      <c r="G290" s="155"/>
      <c r="H290" s="155"/>
      <c r="I290" s="155"/>
      <c r="J290" s="155"/>
      <c r="K290" s="155"/>
      <c r="L290" s="155"/>
      <c r="M290" s="155"/>
      <c r="N290" s="155"/>
      <c r="O290" s="155"/>
      <c r="P290" s="155"/>
      <c r="Q290" s="155"/>
      <c r="R290" s="155"/>
      <c r="S290" s="155"/>
      <c r="T290" s="155"/>
      <c r="U290" s="155"/>
      <c r="V290" s="155"/>
      <c r="W290" s="155"/>
    </row>
    <row r="291" spans="1:23" s="21" customFormat="1" ht="12.75" customHeight="1" x14ac:dyDescent="0.2">
      <c r="A291" s="110" t="s">
        <v>849</v>
      </c>
      <c r="B291" s="107" t="s">
        <v>2557</v>
      </c>
      <c r="C291" s="153" t="s">
        <v>849</v>
      </c>
      <c r="D291" s="154">
        <f>SUM(D292:D295)</f>
        <v>0</v>
      </c>
      <c r="E291" s="154">
        <f>SUM(E292:E295)</f>
        <v>0</v>
      </c>
      <c r="F291" s="113" t="str">
        <f t="shared" si="9"/>
        <v>-</v>
      </c>
      <c r="G291" s="155"/>
      <c r="H291" s="155"/>
      <c r="I291" s="155"/>
      <c r="J291" s="155"/>
      <c r="K291" s="155"/>
      <c r="L291" s="155"/>
      <c r="M291" s="155"/>
      <c r="N291" s="155"/>
      <c r="O291" s="155"/>
      <c r="P291" s="155"/>
      <c r="Q291" s="155"/>
      <c r="R291" s="155"/>
      <c r="S291" s="155"/>
      <c r="T291" s="155"/>
      <c r="U291" s="155"/>
      <c r="V291" s="155"/>
      <c r="W291" s="155"/>
    </row>
    <row r="292" spans="1:23" s="21" customFormat="1" ht="12.75" customHeight="1" x14ac:dyDescent="0.2">
      <c r="A292" s="110" t="s">
        <v>2558</v>
      </c>
      <c r="B292" s="107" t="s">
        <v>2559</v>
      </c>
      <c r="C292" s="153" t="s">
        <v>2558</v>
      </c>
      <c r="D292" s="112">
        <v>0</v>
      </c>
      <c r="E292" s="112">
        <v>0</v>
      </c>
      <c r="F292" s="113" t="str">
        <f t="shared" si="9"/>
        <v>-</v>
      </c>
      <c r="G292" s="155"/>
      <c r="H292" s="155"/>
      <c r="I292" s="155"/>
      <c r="J292" s="155"/>
      <c r="K292" s="155"/>
      <c r="L292" s="155"/>
      <c r="M292" s="155"/>
      <c r="N292" s="155"/>
      <c r="O292" s="155"/>
      <c r="P292" s="155"/>
      <c r="Q292" s="155"/>
      <c r="R292" s="155"/>
      <c r="S292" s="155"/>
      <c r="T292" s="155"/>
      <c r="U292" s="155"/>
      <c r="V292" s="155"/>
      <c r="W292" s="155"/>
    </row>
    <row r="293" spans="1:23" s="21" customFormat="1" ht="12.75" customHeight="1" x14ac:dyDescent="0.2">
      <c r="A293" s="110" t="s">
        <v>2560</v>
      </c>
      <c r="B293" s="107" t="s">
        <v>2561</v>
      </c>
      <c r="C293" s="153" t="s">
        <v>2560</v>
      </c>
      <c r="D293" s="112">
        <v>0</v>
      </c>
      <c r="E293" s="112">
        <v>0</v>
      </c>
      <c r="F293" s="113" t="str">
        <f t="shared" si="9"/>
        <v>-</v>
      </c>
      <c r="G293" s="155"/>
      <c r="H293" s="155"/>
      <c r="I293" s="155"/>
      <c r="J293" s="155"/>
      <c r="K293" s="155"/>
      <c r="L293" s="155"/>
      <c r="M293" s="155"/>
      <c r="N293" s="155"/>
      <c r="O293" s="155"/>
      <c r="P293" s="155"/>
      <c r="Q293" s="155"/>
      <c r="R293" s="155"/>
      <c r="S293" s="155"/>
      <c r="T293" s="155"/>
      <c r="U293" s="155"/>
      <c r="V293" s="155"/>
      <c r="W293" s="155"/>
    </row>
    <row r="294" spans="1:23" s="21" customFormat="1" ht="24" customHeight="1" x14ac:dyDescent="0.2">
      <c r="A294" s="110" t="s">
        <v>2562</v>
      </c>
      <c r="B294" s="107" t="s">
        <v>2563</v>
      </c>
      <c r="C294" s="153" t="s">
        <v>2562</v>
      </c>
      <c r="D294" s="112">
        <v>0</v>
      </c>
      <c r="E294" s="112">
        <v>0</v>
      </c>
      <c r="F294" s="113" t="str">
        <f t="shared" si="9"/>
        <v>-</v>
      </c>
      <c r="G294" s="155"/>
      <c r="H294" s="155"/>
      <c r="I294" s="155"/>
      <c r="J294" s="155"/>
      <c r="K294" s="155"/>
      <c r="L294" s="155"/>
      <c r="M294" s="155"/>
      <c r="N294" s="155"/>
      <c r="O294" s="155"/>
      <c r="P294" s="155"/>
      <c r="Q294" s="155"/>
      <c r="R294" s="155"/>
      <c r="S294" s="155"/>
      <c r="T294" s="155"/>
      <c r="U294" s="155"/>
      <c r="V294" s="155"/>
      <c r="W294" s="155"/>
    </row>
    <row r="295" spans="1:23" s="21" customFormat="1" ht="12.75" customHeight="1" x14ac:dyDescent="0.2">
      <c r="A295" s="110" t="s">
        <v>2564</v>
      </c>
      <c r="B295" s="107" t="s">
        <v>2565</v>
      </c>
      <c r="C295" s="153" t="s">
        <v>2564</v>
      </c>
      <c r="D295" s="112">
        <v>0</v>
      </c>
      <c r="E295" s="112">
        <v>0</v>
      </c>
      <c r="F295" s="113" t="str">
        <f t="shared" si="9"/>
        <v>-</v>
      </c>
      <c r="G295" s="155"/>
      <c r="H295" s="155"/>
      <c r="I295" s="155"/>
      <c r="J295" s="155"/>
      <c r="K295" s="155"/>
      <c r="L295" s="155"/>
      <c r="M295" s="155"/>
      <c r="N295" s="155"/>
      <c r="O295" s="155"/>
      <c r="P295" s="155"/>
      <c r="Q295" s="155"/>
      <c r="R295" s="155"/>
      <c r="S295" s="155"/>
      <c r="T295" s="155"/>
      <c r="U295" s="155"/>
      <c r="V295" s="155"/>
      <c r="W295" s="155"/>
    </row>
    <row r="296" spans="1:23" s="21" customFormat="1" ht="12.75" customHeight="1" x14ac:dyDescent="0.2">
      <c r="A296" s="110" t="s">
        <v>2566</v>
      </c>
      <c r="B296" s="107" t="s">
        <v>2567</v>
      </c>
      <c r="C296" s="153" t="s">
        <v>2566</v>
      </c>
      <c r="D296" s="174">
        <v>0</v>
      </c>
      <c r="E296" s="174">
        <v>0</v>
      </c>
      <c r="F296" s="113" t="str">
        <f t="shared" si="9"/>
        <v>-</v>
      </c>
      <c r="G296" s="155"/>
      <c r="H296" s="155"/>
      <c r="I296" s="155"/>
      <c r="J296" s="155"/>
      <c r="K296" s="155"/>
      <c r="L296" s="155"/>
      <c r="M296" s="155"/>
      <c r="N296" s="155"/>
      <c r="O296" s="155"/>
      <c r="P296" s="155"/>
      <c r="Q296" s="155"/>
      <c r="R296" s="155"/>
      <c r="S296" s="155"/>
      <c r="T296" s="155"/>
      <c r="U296" s="155"/>
      <c r="V296" s="155"/>
      <c r="W296" s="155"/>
    </row>
    <row r="297" spans="1:23" s="21" customFormat="1" ht="12.75" customHeight="1" x14ac:dyDescent="0.2">
      <c r="A297" s="110" t="s">
        <v>2568</v>
      </c>
      <c r="B297" s="107" t="s">
        <v>2569</v>
      </c>
      <c r="C297" s="153" t="s">
        <v>2568</v>
      </c>
      <c r="D297" s="154">
        <f>D298</f>
        <v>14333.33</v>
      </c>
      <c r="E297" s="154">
        <f>E298</f>
        <v>14333.33</v>
      </c>
      <c r="F297" s="113">
        <f t="shared" si="9"/>
        <v>100</v>
      </c>
      <c r="G297" s="155"/>
      <c r="H297" s="155"/>
      <c r="I297" s="155"/>
      <c r="J297" s="155"/>
      <c r="K297" s="155"/>
      <c r="L297" s="155"/>
      <c r="M297" s="155"/>
      <c r="N297" s="155"/>
      <c r="O297" s="155"/>
      <c r="P297" s="155"/>
      <c r="Q297" s="155"/>
      <c r="R297" s="155"/>
      <c r="S297" s="155"/>
      <c r="T297" s="155"/>
      <c r="U297" s="155"/>
      <c r="V297" s="155"/>
      <c r="W297" s="155"/>
    </row>
    <row r="298" spans="1:23" s="21" customFormat="1" ht="12.75" customHeight="1" x14ac:dyDescent="0.2">
      <c r="A298" s="125" t="s">
        <v>2570</v>
      </c>
      <c r="B298" s="141" t="s">
        <v>2571</v>
      </c>
      <c r="C298" s="153" t="s">
        <v>2570</v>
      </c>
      <c r="D298" s="127">
        <v>14333.33</v>
      </c>
      <c r="E298" s="127">
        <v>14333.33</v>
      </c>
      <c r="F298" s="128">
        <f t="shared" si="9"/>
        <v>100</v>
      </c>
      <c r="G298" s="155"/>
      <c r="H298" s="155"/>
      <c r="I298" s="155"/>
      <c r="J298" s="155"/>
      <c r="K298" s="155"/>
      <c r="L298" s="155"/>
      <c r="M298" s="155"/>
      <c r="N298" s="155"/>
      <c r="O298" s="155"/>
      <c r="P298" s="155"/>
      <c r="Q298" s="155"/>
      <c r="R298" s="155"/>
      <c r="S298" s="155"/>
      <c r="T298" s="155"/>
      <c r="U298" s="155"/>
      <c r="V298" s="155"/>
      <c r="W298" s="155"/>
    </row>
    <row r="299" spans="1:23" s="21" customFormat="1" ht="20.100000000000001" customHeight="1" x14ac:dyDescent="0.2">
      <c r="A299" s="339" t="s">
        <v>1302</v>
      </c>
      <c r="B299" s="340"/>
      <c r="C299" s="175"/>
      <c r="D299" s="176"/>
      <c r="E299" s="177"/>
      <c r="F299" s="178"/>
      <c r="G299" s="155"/>
      <c r="H299" s="155"/>
      <c r="I299" s="155"/>
      <c r="J299" s="155"/>
      <c r="K299" s="155"/>
      <c r="L299" s="155"/>
      <c r="M299" s="155"/>
      <c r="N299" s="155"/>
      <c r="O299" s="155"/>
      <c r="P299" s="155"/>
      <c r="Q299" s="155"/>
      <c r="R299" s="155"/>
      <c r="S299" s="155"/>
      <c r="T299" s="155"/>
      <c r="U299" s="155"/>
      <c r="V299" s="155"/>
      <c r="W299" s="155"/>
    </row>
    <row r="300" spans="1:23" s="21" customFormat="1" ht="12.75" customHeight="1" x14ac:dyDescent="0.2">
      <c r="A300" s="110" t="s">
        <v>2572</v>
      </c>
      <c r="B300" s="107" t="s">
        <v>2573</v>
      </c>
      <c r="C300" s="153" t="s">
        <v>2574</v>
      </c>
      <c r="D300" s="112">
        <v>0</v>
      </c>
      <c r="E300" s="112">
        <v>0</v>
      </c>
      <c r="F300" s="113"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s="21" customFormat="1" ht="12.75" customHeight="1" x14ac:dyDescent="0.2">
      <c r="A301" s="110" t="s">
        <v>2572</v>
      </c>
      <c r="B301" s="107" t="s">
        <v>2575</v>
      </c>
      <c r="C301" s="153" t="s">
        <v>2576</v>
      </c>
      <c r="D301" s="112">
        <v>0</v>
      </c>
      <c r="E301" s="112">
        <v>0</v>
      </c>
      <c r="F301" s="113" t="str">
        <f t="shared" si="10"/>
        <v>-</v>
      </c>
      <c r="G301" s="155"/>
      <c r="H301" s="155"/>
      <c r="I301" s="155"/>
      <c r="J301" s="155"/>
      <c r="K301" s="155"/>
      <c r="L301" s="155"/>
      <c r="M301" s="155"/>
      <c r="N301" s="155"/>
      <c r="O301" s="155"/>
      <c r="P301" s="155"/>
      <c r="Q301" s="155"/>
      <c r="R301" s="155"/>
      <c r="S301" s="155"/>
      <c r="T301" s="155"/>
      <c r="U301" s="155"/>
      <c r="V301" s="155"/>
      <c r="W301" s="155"/>
    </row>
    <row r="302" spans="1:23" s="21" customFormat="1" ht="12.75" customHeight="1" x14ac:dyDescent="0.2">
      <c r="A302" s="110" t="s">
        <v>2577</v>
      </c>
      <c r="B302" s="107" t="s">
        <v>2578</v>
      </c>
      <c r="C302" s="153" t="s">
        <v>2579</v>
      </c>
      <c r="D302" s="112">
        <v>16750.990000000002</v>
      </c>
      <c r="E302" s="112">
        <v>73307.710000000006</v>
      </c>
      <c r="F302" s="113">
        <f t="shared" si="10"/>
        <v>437.63210413235277</v>
      </c>
      <c r="G302" s="155"/>
      <c r="H302" s="155"/>
      <c r="I302" s="155"/>
      <c r="J302" s="155"/>
      <c r="K302" s="155"/>
      <c r="L302" s="155"/>
      <c r="M302" s="155"/>
      <c r="N302" s="155"/>
      <c r="O302" s="155"/>
      <c r="P302" s="155"/>
      <c r="Q302" s="155"/>
      <c r="R302" s="155"/>
      <c r="S302" s="155"/>
      <c r="T302" s="155"/>
      <c r="U302" s="155"/>
      <c r="V302" s="155"/>
      <c r="W302" s="155"/>
    </row>
    <row r="303" spans="1:23" s="21" customFormat="1" ht="12.75" customHeight="1" x14ac:dyDescent="0.2">
      <c r="A303" s="110" t="s">
        <v>2577</v>
      </c>
      <c r="B303" s="107" t="s">
        <v>2580</v>
      </c>
      <c r="C303" s="153" t="s">
        <v>2581</v>
      </c>
      <c r="D303" s="112">
        <v>0</v>
      </c>
      <c r="E303" s="112">
        <v>0</v>
      </c>
      <c r="F303" s="113" t="str">
        <f t="shared" si="10"/>
        <v>-</v>
      </c>
      <c r="G303" s="155"/>
      <c r="H303" s="155"/>
      <c r="I303" s="155"/>
      <c r="J303" s="155"/>
      <c r="K303" s="155"/>
      <c r="L303" s="155"/>
      <c r="M303" s="155"/>
      <c r="N303" s="155"/>
      <c r="O303" s="155"/>
      <c r="P303" s="155"/>
      <c r="Q303" s="155"/>
      <c r="R303" s="155"/>
      <c r="S303" s="155"/>
      <c r="T303" s="155"/>
      <c r="U303" s="155"/>
      <c r="V303" s="155"/>
      <c r="W303" s="155"/>
    </row>
    <row r="304" spans="1:23" s="21" customFormat="1" ht="12.75" customHeight="1" x14ac:dyDescent="0.2">
      <c r="A304" s="110" t="s">
        <v>2577</v>
      </c>
      <c r="B304" s="107" t="s">
        <v>2582</v>
      </c>
      <c r="C304" s="153" t="s">
        <v>2583</v>
      </c>
      <c r="D304" s="112">
        <v>0</v>
      </c>
      <c r="E304" s="112">
        <v>0</v>
      </c>
      <c r="F304" s="113" t="str">
        <f t="shared" si="10"/>
        <v>-</v>
      </c>
      <c r="G304" s="155"/>
      <c r="H304" s="155"/>
      <c r="I304" s="155"/>
      <c r="J304" s="155"/>
      <c r="K304" s="155"/>
      <c r="L304" s="155"/>
      <c r="M304" s="155"/>
      <c r="N304" s="155"/>
      <c r="O304" s="155"/>
      <c r="P304" s="155"/>
      <c r="Q304" s="155"/>
      <c r="R304" s="155"/>
      <c r="S304" s="155"/>
      <c r="T304" s="155"/>
      <c r="U304" s="155"/>
      <c r="V304" s="155"/>
      <c r="W304" s="155"/>
    </row>
    <row r="305" spans="1:23" s="21" customFormat="1" ht="12.75" customHeight="1" x14ac:dyDescent="0.2">
      <c r="A305" s="110" t="s">
        <v>2584</v>
      </c>
      <c r="B305" s="107" t="s">
        <v>2585</v>
      </c>
      <c r="C305" s="153" t="s">
        <v>2586</v>
      </c>
      <c r="D305" s="112">
        <v>0</v>
      </c>
      <c r="E305" s="112">
        <v>0</v>
      </c>
      <c r="F305" s="113" t="str">
        <f t="shared" si="10"/>
        <v>-</v>
      </c>
      <c r="G305" s="155"/>
      <c r="H305" s="155"/>
      <c r="I305" s="155"/>
      <c r="J305" s="155"/>
      <c r="K305" s="155"/>
      <c r="L305" s="155"/>
      <c r="M305" s="155"/>
      <c r="N305" s="155"/>
      <c r="O305" s="155"/>
      <c r="P305" s="155"/>
      <c r="Q305" s="155"/>
      <c r="R305" s="155"/>
      <c r="S305" s="155"/>
      <c r="T305" s="155"/>
      <c r="U305" s="155"/>
      <c r="V305" s="155"/>
      <c r="W305" s="155"/>
    </row>
    <row r="306" spans="1:23" s="21" customFormat="1" ht="12.75" customHeight="1" x14ac:dyDescent="0.2">
      <c r="A306" s="110" t="s">
        <v>2584</v>
      </c>
      <c r="B306" s="107" t="s">
        <v>2587</v>
      </c>
      <c r="C306" s="153" t="s">
        <v>2588</v>
      </c>
      <c r="D306" s="112">
        <v>0</v>
      </c>
      <c r="E306" s="112">
        <v>0</v>
      </c>
      <c r="F306" s="113" t="str">
        <f t="shared" si="10"/>
        <v>-</v>
      </c>
      <c r="G306" s="155"/>
      <c r="H306" s="155"/>
      <c r="I306" s="155"/>
      <c r="J306" s="155"/>
      <c r="K306" s="155"/>
      <c r="L306" s="155"/>
      <c r="M306" s="155"/>
      <c r="N306" s="155"/>
      <c r="O306" s="155"/>
      <c r="P306" s="155"/>
      <c r="Q306" s="155"/>
      <c r="R306" s="155"/>
      <c r="S306" s="155"/>
      <c r="T306" s="155"/>
      <c r="U306" s="155"/>
      <c r="V306" s="155"/>
      <c r="W306" s="155"/>
    </row>
    <row r="307" spans="1:23" s="21" customFormat="1" ht="24" customHeight="1" x14ac:dyDescent="0.2">
      <c r="A307" s="110" t="s">
        <v>2584</v>
      </c>
      <c r="B307" s="107" t="s">
        <v>2589</v>
      </c>
      <c r="C307" s="153" t="s">
        <v>2590</v>
      </c>
      <c r="D307" s="112">
        <v>0</v>
      </c>
      <c r="E307" s="112">
        <v>0</v>
      </c>
      <c r="F307" s="113" t="str">
        <f t="shared" si="10"/>
        <v>-</v>
      </c>
      <c r="G307" s="155"/>
      <c r="H307" s="155"/>
      <c r="I307" s="155"/>
      <c r="J307" s="155"/>
      <c r="K307" s="155"/>
      <c r="L307" s="155"/>
      <c r="M307" s="155"/>
      <c r="N307" s="155"/>
      <c r="O307" s="155"/>
      <c r="P307" s="155"/>
      <c r="Q307" s="155"/>
      <c r="R307" s="155"/>
      <c r="S307" s="155"/>
      <c r="T307" s="155"/>
      <c r="U307" s="155"/>
      <c r="V307" s="155"/>
      <c r="W307" s="155"/>
    </row>
    <row r="308" spans="1:23" s="21" customFormat="1" ht="12.75" customHeight="1" x14ac:dyDescent="0.2">
      <c r="A308" s="110" t="s">
        <v>2591</v>
      </c>
      <c r="B308" s="107" t="s">
        <v>2592</v>
      </c>
      <c r="C308" s="153" t="s">
        <v>2591</v>
      </c>
      <c r="D308" s="112">
        <v>694.95</v>
      </c>
      <c r="E308" s="112">
        <v>2282.58</v>
      </c>
      <c r="F308" s="113">
        <f t="shared" si="10"/>
        <v>328.45240664796023</v>
      </c>
      <c r="G308" s="155"/>
      <c r="H308" s="155"/>
      <c r="I308" s="155"/>
      <c r="J308" s="155"/>
      <c r="K308" s="155"/>
      <c r="L308" s="155"/>
      <c r="M308" s="155"/>
      <c r="N308" s="155"/>
      <c r="O308" s="155"/>
      <c r="P308" s="155"/>
      <c r="Q308" s="155"/>
      <c r="R308" s="155"/>
      <c r="S308" s="155"/>
      <c r="T308" s="155"/>
      <c r="U308" s="155"/>
      <c r="V308" s="155"/>
      <c r="W308" s="155"/>
    </row>
    <row r="309" spans="1:23" s="21" customFormat="1" ht="12.75" customHeight="1" x14ac:dyDescent="0.2">
      <c r="A309" s="110" t="s">
        <v>2593</v>
      </c>
      <c r="B309" s="107" t="s">
        <v>2594</v>
      </c>
      <c r="C309" s="153" t="s">
        <v>2593</v>
      </c>
      <c r="D309" s="112">
        <v>0</v>
      </c>
      <c r="E309" s="112">
        <v>0</v>
      </c>
      <c r="F309" s="113" t="str">
        <f t="shared" si="10"/>
        <v>-</v>
      </c>
      <c r="G309" s="155"/>
      <c r="H309" s="155"/>
      <c r="I309" s="155"/>
      <c r="J309" s="155"/>
      <c r="K309" s="155"/>
      <c r="L309" s="155"/>
      <c r="M309" s="155"/>
      <c r="N309" s="155"/>
      <c r="O309" s="155"/>
      <c r="P309" s="155"/>
      <c r="Q309" s="155"/>
      <c r="R309" s="155"/>
      <c r="S309" s="155"/>
      <c r="T309" s="155"/>
      <c r="U309" s="155"/>
      <c r="V309" s="155"/>
      <c r="W309" s="155"/>
    </row>
    <row r="310" spans="1:23" s="21" customFormat="1" ht="24" customHeight="1" x14ac:dyDescent="0.2">
      <c r="A310" s="110" t="s">
        <v>2595</v>
      </c>
      <c r="B310" s="107" t="s">
        <v>2596</v>
      </c>
      <c r="C310" s="153" t="s">
        <v>2595</v>
      </c>
      <c r="D310" s="112">
        <v>0</v>
      </c>
      <c r="E310" s="112">
        <v>0</v>
      </c>
      <c r="F310" s="113" t="str">
        <f t="shared" si="10"/>
        <v>-</v>
      </c>
      <c r="G310" s="155"/>
      <c r="H310" s="155"/>
      <c r="I310" s="155"/>
      <c r="J310" s="155"/>
      <c r="K310" s="155"/>
      <c r="L310" s="155"/>
      <c r="M310" s="155"/>
      <c r="N310" s="155"/>
      <c r="O310" s="155"/>
      <c r="P310" s="155"/>
      <c r="Q310" s="155"/>
      <c r="R310" s="155"/>
      <c r="S310" s="155"/>
      <c r="T310" s="155"/>
      <c r="U310" s="155"/>
      <c r="V310" s="155"/>
      <c r="W310" s="155"/>
    </row>
    <row r="311" spans="1:23" s="21" customFormat="1" ht="12.75" customHeight="1" x14ac:dyDescent="0.2">
      <c r="A311" s="110" t="s">
        <v>2597</v>
      </c>
      <c r="B311" s="107" t="s">
        <v>2598</v>
      </c>
      <c r="C311" s="153" t="s">
        <v>2597</v>
      </c>
      <c r="D311" s="112">
        <v>0</v>
      </c>
      <c r="E311" s="112">
        <v>278.75</v>
      </c>
      <c r="F311" s="113" t="str">
        <f t="shared" si="10"/>
        <v>-</v>
      </c>
      <c r="G311" s="155"/>
      <c r="H311" s="155"/>
      <c r="I311" s="155"/>
      <c r="J311" s="155"/>
      <c r="K311" s="155"/>
      <c r="L311" s="155"/>
      <c r="M311" s="155"/>
      <c r="N311" s="155"/>
      <c r="O311" s="155"/>
      <c r="P311" s="155"/>
      <c r="Q311" s="155"/>
      <c r="R311" s="155"/>
      <c r="S311" s="155"/>
      <c r="T311" s="155"/>
      <c r="U311" s="155"/>
      <c r="V311" s="155"/>
      <c r="W311" s="155"/>
    </row>
    <row r="312" spans="1:23" s="21" customFormat="1" ht="12.75" customHeight="1" x14ac:dyDescent="0.2">
      <c r="A312" s="110" t="s">
        <v>2599</v>
      </c>
      <c r="B312" s="107" t="s">
        <v>2600</v>
      </c>
      <c r="C312" s="153" t="s">
        <v>2599</v>
      </c>
      <c r="D312" s="112">
        <v>0</v>
      </c>
      <c r="E312" s="112">
        <v>0</v>
      </c>
      <c r="F312" s="113" t="str">
        <f t="shared" si="10"/>
        <v>-</v>
      </c>
      <c r="G312" s="155"/>
      <c r="H312" s="155"/>
      <c r="I312" s="155"/>
      <c r="J312" s="155"/>
      <c r="K312" s="155"/>
      <c r="L312" s="155"/>
      <c r="M312" s="155"/>
      <c r="N312" s="155"/>
      <c r="O312" s="155"/>
      <c r="P312" s="155"/>
      <c r="Q312" s="155"/>
      <c r="R312" s="155"/>
      <c r="S312" s="155"/>
      <c r="T312" s="155"/>
      <c r="U312" s="155"/>
      <c r="V312" s="155"/>
      <c r="W312" s="155"/>
    </row>
    <row r="313" spans="1:23" s="21" customFormat="1" ht="24" customHeight="1" x14ac:dyDescent="0.2">
      <c r="A313" s="110" t="s">
        <v>2601</v>
      </c>
      <c r="B313" s="107" t="s">
        <v>2602</v>
      </c>
      <c r="C313" s="153" t="s">
        <v>2601</v>
      </c>
      <c r="D313" s="112">
        <v>0</v>
      </c>
      <c r="E313" s="112">
        <v>0</v>
      </c>
      <c r="F313" s="113" t="str">
        <f t="shared" si="10"/>
        <v>-</v>
      </c>
      <c r="G313" s="155"/>
      <c r="H313" s="155"/>
      <c r="I313" s="155"/>
      <c r="J313" s="155"/>
      <c r="K313" s="155"/>
      <c r="L313" s="155"/>
      <c r="M313" s="155"/>
      <c r="N313" s="155"/>
      <c r="O313" s="155"/>
      <c r="P313" s="155"/>
      <c r="Q313" s="155"/>
      <c r="R313" s="155"/>
      <c r="S313" s="155"/>
      <c r="T313" s="155"/>
      <c r="U313" s="155"/>
      <c r="V313" s="155"/>
      <c r="W313" s="155"/>
    </row>
    <row r="314" spans="1:23" s="21" customFormat="1" ht="24" customHeight="1" x14ac:dyDescent="0.2">
      <c r="A314" s="110" t="s">
        <v>2603</v>
      </c>
      <c r="B314" s="107" t="s">
        <v>2604</v>
      </c>
      <c r="C314" s="153" t="s">
        <v>2603</v>
      </c>
      <c r="D314" s="112">
        <v>0</v>
      </c>
      <c r="E314" s="112">
        <v>0</v>
      </c>
      <c r="F314" s="113" t="str">
        <f t="shared" si="10"/>
        <v>-</v>
      </c>
      <c r="G314" s="155"/>
      <c r="H314" s="155"/>
      <c r="I314" s="155"/>
      <c r="J314" s="155"/>
      <c r="K314" s="155"/>
      <c r="L314" s="155"/>
      <c r="M314" s="155"/>
      <c r="N314" s="155"/>
      <c r="O314" s="155"/>
      <c r="P314" s="155"/>
      <c r="Q314" s="155"/>
      <c r="R314" s="155"/>
      <c r="S314" s="155"/>
      <c r="T314" s="155"/>
      <c r="U314" s="155"/>
      <c r="V314" s="155"/>
      <c r="W314" s="155"/>
    </row>
    <row r="315" spans="1:23" s="21" customFormat="1" ht="12" customHeight="1" x14ac:dyDescent="0.2">
      <c r="A315" s="110" t="s">
        <v>2605</v>
      </c>
      <c r="B315" s="107" t="s">
        <v>2606</v>
      </c>
      <c r="C315" s="153" t="s">
        <v>2605</v>
      </c>
      <c r="D315" s="112">
        <v>0</v>
      </c>
      <c r="E315" s="112">
        <v>0</v>
      </c>
      <c r="F315" s="113" t="str">
        <f t="shared" si="10"/>
        <v>-</v>
      </c>
      <c r="G315" s="155"/>
      <c r="H315" s="155"/>
      <c r="I315" s="155"/>
      <c r="J315" s="155"/>
      <c r="K315" s="155"/>
      <c r="L315" s="155"/>
      <c r="M315" s="155"/>
      <c r="N315" s="155"/>
      <c r="O315" s="155"/>
      <c r="P315" s="155"/>
      <c r="Q315" s="155"/>
      <c r="R315" s="155"/>
      <c r="S315" s="155"/>
      <c r="T315" s="155"/>
      <c r="U315" s="155"/>
      <c r="V315" s="155"/>
      <c r="W315" s="155"/>
    </row>
    <row r="316" spans="1:23" s="21" customFormat="1" ht="12" customHeight="1" x14ac:dyDescent="0.2">
      <c r="A316" s="110" t="s">
        <v>2607</v>
      </c>
      <c r="B316" s="107" t="s">
        <v>2608</v>
      </c>
      <c r="C316" s="153" t="s">
        <v>2607</v>
      </c>
      <c r="D316" s="112">
        <v>0</v>
      </c>
      <c r="E316" s="112">
        <v>0</v>
      </c>
      <c r="F316" s="113" t="str">
        <f t="shared" si="10"/>
        <v>-</v>
      </c>
      <c r="G316" s="155"/>
      <c r="H316" s="155"/>
      <c r="I316" s="155"/>
      <c r="J316" s="155"/>
      <c r="K316" s="155"/>
      <c r="L316" s="155"/>
      <c r="M316" s="155"/>
      <c r="N316" s="155"/>
      <c r="O316" s="155"/>
      <c r="P316" s="155"/>
      <c r="Q316" s="155"/>
      <c r="R316" s="155"/>
      <c r="S316" s="155"/>
      <c r="T316" s="155"/>
      <c r="U316" s="155"/>
      <c r="V316" s="155"/>
      <c r="W316" s="155"/>
    </row>
    <row r="317" spans="1:23" s="21" customFormat="1" ht="12" customHeight="1" x14ac:dyDescent="0.2">
      <c r="A317" s="110" t="s">
        <v>2609</v>
      </c>
      <c r="B317" s="107" t="s">
        <v>2610</v>
      </c>
      <c r="C317" s="153" t="s">
        <v>2609</v>
      </c>
      <c r="D317" s="112">
        <v>0</v>
      </c>
      <c r="E317" s="112">
        <v>0</v>
      </c>
      <c r="F317" s="113" t="str">
        <f t="shared" si="10"/>
        <v>-</v>
      </c>
      <c r="G317" s="155"/>
      <c r="H317" s="155"/>
      <c r="I317" s="155"/>
      <c r="J317" s="155"/>
      <c r="K317" s="155"/>
      <c r="L317" s="155"/>
      <c r="M317" s="155"/>
      <c r="N317" s="155"/>
      <c r="O317" s="155"/>
      <c r="P317" s="155"/>
      <c r="Q317" s="155"/>
      <c r="R317" s="155"/>
      <c r="S317" s="155"/>
      <c r="T317" s="155"/>
      <c r="U317" s="155"/>
      <c r="V317" s="155"/>
      <c r="W317" s="155"/>
    </row>
    <row r="318" spans="1:23" s="21" customFormat="1" ht="12" customHeight="1" x14ac:dyDescent="0.2">
      <c r="A318" s="110" t="s">
        <v>2611</v>
      </c>
      <c r="B318" s="107" t="s">
        <v>2612</v>
      </c>
      <c r="C318" s="153" t="s">
        <v>2611</v>
      </c>
      <c r="D318" s="112">
        <v>0</v>
      </c>
      <c r="E318" s="112">
        <v>0</v>
      </c>
      <c r="F318" s="113" t="str">
        <f t="shared" si="10"/>
        <v>-</v>
      </c>
      <c r="G318" s="155"/>
      <c r="H318" s="155"/>
      <c r="I318" s="155"/>
      <c r="J318" s="155"/>
      <c r="K318" s="155"/>
      <c r="L318" s="155"/>
      <c r="M318" s="155"/>
      <c r="N318" s="155"/>
      <c r="O318" s="155"/>
      <c r="P318" s="155"/>
      <c r="Q318" s="155"/>
      <c r="R318" s="155"/>
      <c r="S318" s="155"/>
      <c r="T318" s="155"/>
      <c r="U318" s="155"/>
      <c r="V318" s="155"/>
      <c r="W318" s="155"/>
    </row>
    <row r="319" spans="1:23" s="21" customFormat="1" ht="12" customHeight="1" x14ac:dyDescent="0.2">
      <c r="A319" s="110" t="s">
        <v>2613</v>
      </c>
      <c r="B319" s="107" t="s">
        <v>2614</v>
      </c>
      <c r="C319" s="153" t="s">
        <v>2613</v>
      </c>
      <c r="D319" s="112">
        <v>0</v>
      </c>
      <c r="E319" s="112">
        <v>0</v>
      </c>
      <c r="F319" s="113" t="str">
        <f t="shared" si="10"/>
        <v>-</v>
      </c>
      <c r="G319" s="155"/>
      <c r="H319" s="155"/>
      <c r="I319" s="155"/>
      <c r="J319" s="155"/>
      <c r="K319" s="155"/>
      <c r="L319" s="155"/>
      <c r="M319" s="155"/>
      <c r="N319" s="155"/>
      <c r="O319" s="155"/>
      <c r="P319" s="155"/>
      <c r="Q319" s="155"/>
      <c r="R319" s="155"/>
      <c r="S319" s="155"/>
      <c r="T319" s="155"/>
      <c r="U319" s="155"/>
      <c r="V319" s="155"/>
      <c r="W319" s="155"/>
    </row>
    <row r="320" spans="1:23" s="21" customFormat="1" ht="24" customHeight="1" x14ac:dyDescent="0.2">
      <c r="A320" s="110" t="s">
        <v>2615</v>
      </c>
      <c r="B320" s="107" t="s">
        <v>2616</v>
      </c>
      <c r="C320" s="153" t="s">
        <v>2615</v>
      </c>
      <c r="D320" s="112">
        <v>0</v>
      </c>
      <c r="E320" s="112">
        <v>0</v>
      </c>
      <c r="F320" s="113" t="str">
        <f t="shared" si="10"/>
        <v>-</v>
      </c>
      <c r="G320" s="155"/>
      <c r="H320" s="155"/>
      <c r="I320" s="155"/>
      <c r="J320" s="155"/>
      <c r="K320" s="155"/>
      <c r="L320" s="155"/>
      <c r="M320" s="155"/>
      <c r="N320" s="155"/>
      <c r="O320" s="155"/>
      <c r="P320" s="155"/>
      <c r="Q320" s="155"/>
      <c r="R320" s="155"/>
      <c r="S320" s="155"/>
      <c r="T320" s="155"/>
      <c r="U320" s="155"/>
      <c r="V320" s="155"/>
      <c r="W320" s="155"/>
    </row>
    <row r="321" spans="1:23" s="21" customFormat="1" ht="24" customHeight="1" x14ac:dyDescent="0.2">
      <c r="A321" s="110" t="s">
        <v>2617</v>
      </c>
      <c r="B321" s="107" t="s">
        <v>2618</v>
      </c>
      <c r="C321" s="153" t="s">
        <v>2617</v>
      </c>
      <c r="D321" s="112">
        <v>0</v>
      </c>
      <c r="E321" s="112">
        <v>0</v>
      </c>
      <c r="F321" s="113" t="str">
        <f t="shared" si="10"/>
        <v>-</v>
      </c>
      <c r="G321" s="155"/>
      <c r="H321" s="155"/>
      <c r="I321" s="155"/>
      <c r="J321" s="155"/>
      <c r="K321" s="155"/>
      <c r="L321" s="155"/>
      <c r="M321" s="155"/>
      <c r="N321" s="155"/>
      <c r="O321" s="155"/>
      <c r="P321" s="155"/>
      <c r="Q321" s="155"/>
      <c r="R321" s="155"/>
      <c r="S321" s="155"/>
      <c r="T321" s="155"/>
      <c r="U321" s="155"/>
      <c r="V321" s="155"/>
      <c r="W321" s="155"/>
    </row>
    <row r="322" spans="1:23" s="21" customFormat="1" ht="12" customHeight="1" x14ac:dyDescent="0.2">
      <c r="A322" s="110" t="s">
        <v>2619</v>
      </c>
      <c r="B322" s="107" t="s">
        <v>2620</v>
      </c>
      <c r="C322" s="153" t="s">
        <v>2619</v>
      </c>
      <c r="D322" s="112">
        <v>0</v>
      </c>
      <c r="E322" s="112">
        <v>0</v>
      </c>
      <c r="F322" s="113" t="str">
        <f t="shared" si="10"/>
        <v>-</v>
      </c>
      <c r="G322" s="155"/>
      <c r="H322" s="155"/>
      <c r="I322" s="155"/>
      <c r="J322" s="155"/>
      <c r="K322" s="155"/>
      <c r="L322" s="155"/>
      <c r="M322" s="155"/>
      <c r="N322" s="155"/>
      <c r="O322" s="155"/>
      <c r="P322" s="155"/>
      <c r="Q322" s="155"/>
      <c r="R322" s="155"/>
      <c r="S322" s="155"/>
      <c r="T322" s="155"/>
      <c r="U322" s="155"/>
      <c r="V322" s="155"/>
      <c r="W322" s="155"/>
    </row>
    <row r="323" spans="1:23" s="21" customFormat="1" ht="24" customHeight="1" x14ac:dyDescent="0.2">
      <c r="A323" s="110" t="s">
        <v>2621</v>
      </c>
      <c r="B323" s="107" t="s">
        <v>2622</v>
      </c>
      <c r="C323" s="153" t="s">
        <v>2621</v>
      </c>
      <c r="D323" s="112">
        <v>0</v>
      </c>
      <c r="E323" s="112">
        <v>0</v>
      </c>
      <c r="F323" s="113" t="str">
        <f t="shared" si="10"/>
        <v>-</v>
      </c>
      <c r="G323" s="155"/>
      <c r="H323" s="155"/>
      <c r="I323" s="155"/>
      <c r="J323" s="155"/>
      <c r="K323" s="155"/>
      <c r="L323" s="155"/>
      <c r="M323" s="155"/>
      <c r="N323" s="155"/>
      <c r="O323" s="155"/>
      <c r="P323" s="155"/>
      <c r="Q323" s="155"/>
      <c r="R323" s="155"/>
      <c r="S323" s="155"/>
      <c r="T323" s="155"/>
      <c r="U323" s="155"/>
      <c r="V323" s="155"/>
      <c r="W323" s="155"/>
    </row>
    <row r="324" spans="1:23" s="21" customFormat="1" ht="24" customHeight="1" x14ac:dyDescent="0.2">
      <c r="A324" s="110" t="s">
        <v>2623</v>
      </c>
      <c r="B324" s="107" t="s">
        <v>2624</v>
      </c>
      <c r="C324" s="153" t="s">
        <v>2623</v>
      </c>
      <c r="D324" s="112">
        <v>0</v>
      </c>
      <c r="E324" s="112">
        <v>0</v>
      </c>
      <c r="F324" s="113" t="str">
        <f t="shared" si="10"/>
        <v>-</v>
      </c>
      <c r="G324" s="155"/>
      <c r="H324" s="155"/>
      <c r="I324" s="155"/>
      <c r="J324" s="155"/>
      <c r="K324" s="155"/>
      <c r="L324" s="155"/>
      <c r="M324" s="155"/>
      <c r="N324" s="155"/>
      <c r="O324" s="155"/>
      <c r="P324" s="155"/>
      <c r="Q324" s="155"/>
      <c r="R324" s="155"/>
      <c r="S324" s="155"/>
      <c r="T324" s="155"/>
      <c r="U324" s="155"/>
      <c r="V324" s="155"/>
      <c r="W324" s="155"/>
    </row>
    <row r="325" spans="1:23" s="21" customFormat="1" ht="24" customHeight="1" x14ac:dyDescent="0.2">
      <c r="A325" s="110" t="s">
        <v>2625</v>
      </c>
      <c r="B325" s="107" t="s">
        <v>2626</v>
      </c>
      <c r="C325" s="153" t="s">
        <v>2625</v>
      </c>
      <c r="D325" s="112">
        <v>0</v>
      </c>
      <c r="E325" s="112">
        <v>0</v>
      </c>
      <c r="F325" s="113" t="str">
        <f t="shared" si="10"/>
        <v>-</v>
      </c>
      <c r="G325" s="155"/>
      <c r="H325" s="155"/>
      <c r="I325" s="155"/>
      <c r="J325" s="155"/>
      <c r="K325" s="155"/>
      <c r="L325" s="155"/>
      <c r="M325" s="155"/>
      <c r="N325" s="155"/>
      <c r="O325" s="155"/>
      <c r="P325" s="155"/>
      <c r="Q325" s="155"/>
      <c r="R325" s="155"/>
      <c r="S325" s="155"/>
      <c r="T325" s="155"/>
      <c r="U325" s="155"/>
      <c r="V325" s="155"/>
      <c r="W325" s="155"/>
    </row>
    <row r="326" spans="1:23" s="21" customFormat="1" ht="24" customHeight="1" x14ac:dyDescent="0.2">
      <c r="A326" s="110" t="s">
        <v>2627</v>
      </c>
      <c r="B326" s="107" t="s">
        <v>2628</v>
      </c>
      <c r="C326" s="153" t="s">
        <v>2627</v>
      </c>
      <c r="D326" s="112">
        <v>0</v>
      </c>
      <c r="E326" s="112">
        <v>0</v>
      </c>
      <c r="F326" s="113" t="str">
        <f t="shared" si="10"/>
        <v>-</v>
      </c>
      <c r="G326" s="155"/>
      <c r="H326" s="155"/>
      <c r="I326" s="155"/>
      <c r="J326" s="155"/>
      <c r="K326" s="155"/>
      <c r="L326" s="155"/>
      <c r="M326" s="155"/>
      <c r="N326" s="155"/>
      <c r="O326" s="155"/>
      <c r="P326" s="155"/>
      <c r="Q326" s="155"/>
      <c r="R326" s="155"/>
      <c r="S326" s="155"/>
      <c r="T326" s="155"/>
      <c r="U326" s="155"/>
      <c r="V326" s="155"/>
      <c r="W326" s="155"/>
    </row>
    <row r="327" spans="1:23" s="21" customFormat="1" ht="24" customHeight="1" x14ac:dyDescent="0.2">
      <c r="A327" s="110" t="s">
        <v>2629</v>
      </c>
      <c r="B327" s="107" t="s">
        <v>2630</v>
      </c>
      <c r="C327" s="153" t="s">
        <v>2629</v>
      </c>
      <c r="D327" s="112">
        <v>0</v>
      </c>
      <c r="E327" s="112">
        <v>0</v>
      </c>
      <c r="F327" s="113" t="str">
        <f t="shared" si="10"/>
        <v>-</v>
      </c>
      <c r="G327" s="155"/>
      <c r="H327" s="155"/>
      <c r="I327" s="155"/>
      <c r="J327" s="155"/>
      <c r="K327" s="155"/>
      <c r="L327" s="155"/>
      <c r="M327" s="155"/>
      <c r="N327" s="155"/>
      <c r="O327" s="155"/>
      <c r="P327" s="155"/>
      <c r="Q327" s="155"/>
      <c r="R327" s="155"/>
      <c r="S327" s="155"/>
      <c r="T327" s="155"/>
      <c r="U327" s="155"/>
      <c r="V327" s="155"/>
      <c r="W327" s="155"/>
    </row>
    <row r="328" spans="1:23" s="21" customFormat="1" ht="24" customHeight="1" x14ac:dyDescent="0.2">
      <c r="A328" s="110" t="s">
        <v>2631</v>
      </c>
      <c r="B328" s="107" t="s">
        <v>2632</v>
      </c>
      <c r="C328" s="153" t="s">
        <v>2631</v>
      </c>
      <c r="D328" s="112">
        <v>0</v>
      </c>
      <c r="E328" s="112">
        <v>0</v>
      </c>
      <c r="F328" s="113" t="str">
        <f t="shared" si="10"/>
        <v>-</v>
      </c>
      <c r="G328" s="155"/>
      <c r="H328" s="155"/>
      <c r="I328" s="155"/>
      <c r="J328" s="155"/>
      <c r="K328" s="155"/>
      <c r="L328" s="155"/>
      <c r="M328" s="155"/>
      <c r="N328" s="155"/>
      <c r="O328" s="155"/>
      <c r="P328" s="155"/>
      <c r="Q328" s="155"/>
      <c r="R328" s="155"/>
      <c r="S328" s="155"/>
      <c r="T328" s="155"/>
      <c r="U328" s="155"/>
      <c r="V328" s="155"/>
      <c r="W328" s="155"/>
    </row>
    <row r="329" spans="1:23" s="21" customFormat="1" ht="24" customHeight="1" x14ac:dyDescent="0.2">
      <c r="A329" s="110" t="s">
        <v>2633</v>
      </c>
      <c r="B329" s="107" t="s">
        <v>2634</v>
      </c>
      <c r="C329" s="153" t="s">
        <v>2633</v>
      </c>
      <c r="D329" s="112">
        <v>0</v>
      </c>
      <c r="E329" s="112">
        <v>0</v>
      </c>
      <c r="F329" s="113" t="str">
        <f t="shared" si="10"/>
        <v>-</v>
      </c>
      <c r="G329" s="155"/>
      <c r="H329" s="155"/>
      <c r="I329" s="155"/>
      <c r="J329" s="155"/>
      <c r="K329" s="155"/>
      <c r="L329" s="155"/>
      <c r="M329" s="155"/>
      <c r="N329" s="155"/>
      <c r="O329" s="155"/>
      <c r="P329" s="155"/>
      <c r="Q329" s="155"/>
      <c r="R329" s="155"/>
      <c r="S329" s="155"/>
      <c r="T329" s="155"/>
      <c r="U329" s="155"/>
      <c r="V329" s="155"/>
      <c r="W329" s="155"/>
    </row>
    <row r="330" spans="1:23" s="21" customFormat="1" ht="24" customHeight="1" x14ac:dyDescent="0.2">
      <c r="A330" s="110" t="s">
        <v>2635</v>
      </c>
      <c r="B330" s="107" t="s">
        <v>2636</v>
      </c>
      <c r="C330" s="153" t="s">
        <v>2635</v>
      </c>
      <c r="D330" s="112">
        <v>0</v>
      </c>
      <c r="E330" s="112">
        <v>0</v>
      </c>
      <c r="F330" s="113" t="str">
        <f t="shared" si="10"/>
        <v>-</v>
      </c>
      <c r="G330" s="155"/>
      <c r="H330" s="155"/>
      <c r="I330" s="155"/>
      <c r="J330" s="155"/>
      <c r="K330" s="155"/>
      <c r="L330" s="155"/>
      <c r="M330" s="155"/>
      <c r="N330" s="155"/>
      <c r="O330" s="155"/>
      <c r="P330" s="155"/>
      <c r="Q330" s="155"/>
      <c r="R330" s="155"/>
      <c r="S330" s="155"/>
      <c r="T330" s="155"/>
      <c r="U330" s="155"/>
      <c r="V330" s="155"/>
      <c r="W330" s="155"/>
    </row>
    <row r="331" spans="1:23" s="21" customFormat="1" ht="24" customHeight="1" x14ac:dyDescent="0.2">
      <c r="A331" s="110" t="s">
        <v>2637</v>
      </c>
      <c r="B331" s="107" t="s">
        <v>2638</v>
      </c>
      <c r="C331" s="153" t="s">
        <v>2637</v>
      </c>
      <c r="D331" s="112">
        <v>0</v>
      </c>
      <c r="E331" s="112">
        <v>0</v>
      </c>
      <c r="F331" s="113" t="str">
        <f t="shared" si="10"/>
        <v>-</v>
      </c>
      <c r="G331" s="155"/>
      <c r="H331" s="155"/>
      <c r="I331" s="155"/>
      <c r="J331" s="155"/>
      <c r="K331" s="155"/>
      <c r="L331" s="155"/>
      <c r="M331" s="155"/>
      <c r="N331" s="155"/>
      <c r="O331" s="155"/>
      <c r="P331" s="155"/>
      <c r="Q331" s="155"/>
      <c r="R331" s="155"/>
      <c r="S331" s="155"/>
      <c r="T331" s="155"/>
      <c r="U331" s="155"/>
      <c r="V331" s="155"/>
      <c r="W331" s="155"/>
    </row>
    <row r="332" spans="1:23" s="21" customFormat="1" ht="24" customHeight="1" x14ac:dyDescent="0.2">
      <c r="A332" s="110" t="s">
        <v>2639</v>
      </c>
      <c r="B332" s="107" t="s">
        <v>2640</v>
      </c>
      <c r="C332" s="153" t="s">
        <v>2639</v>
      </c>
      <c r="D332" s="112">
        <v>0</v>
      </c>
      <c r="E332" s="112">
        <v>0</v>
      </c>
      <c r="F332" s="113"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s="21" customFormat="1" ht="24" customHeight="1" x14ac:dyDescent="0.2">
      <c r="A333" s="110" t="s">
        <v>2641</v>
      </c>
      <c r="B333" s="107" t="s">
        <v>2642</v>
      </c>
      <c r="C333" s="153" t="s">
        <v>2641</v>
      </c>
      <c r="D333" s="112">
        <v>0</v>
      </c>
      <c r="E333" s="112">
        <v>0</v>
      </c>
      <c r="F333" s="113" t="str">
        <f t="shared" si="11"/>
        <v>-</v>
      </c>
      <c r="G333" s="155"/>
      <c r="H333" s="155"/>
      <c r="I333" s="155"/>
      <c r="J333" s="155"/>
      <c r="K333" s="155"/>
      <c r="L333" s="155"/>
      <c r="M333" s="155"/>
      <c r="N333" s="155"/>
      <c r="O333" s="155"/>
      <c r="P333" s="155"/>
      <c r="Q333" s="155"/>
      <c r="R333" s="155"/>
      <c r="S333" s="155"/>
      <c r="T333" s="155"/>
      <c r="U333" s="155"/>
      <c r="V333" s="155"/>
      <c r="W333" s="155"/>
    </row>
    <row r="334" spans="1:23" s="21" customFormat="1" ht="24" customHeight="1" x14ac:dyDescent="0.2">
      <c r="A334" s="110" t="s">
        <v>2643</v>
      </c>
      <c r="B334" s="107" t="s">
        <v>2644</v>
      </c>
      <c r="C334" s="153" t="s">
        <v>2643</v>
      </c>
      <c r="D334" s="112">
        <v>0</v>
      </c>
      <c r="E334" s="112">
        <v>0</v>
      </c>
      <c r="F334" s="113" t="str">
        <f t="shared" si="11"/>
        <v>-</v>
      </c>
      <c r="G334" s="155"/>
      <c r="H334" s="155"/>
      <c r="I334" s="155"/>
      <c r="J334" s="155"/>
      <c r="K334" s="155"/>
      <c r="L334" s="155"/>
      <c r="M334" s="155"/>
      <c r="N334" s="155"/>
      <c r="O334" s="155"/>
      <c r="P334" s="155"/>
      <c r="Q334" s="155"/>
      <c r="R334" s="155"/>
      <c r="S334" s="155"/>
      <c r="T334" s="155"/>
      <c r="U334" s="155"/>
      <c r="V334" s="155"/>
      <c r="W334" s="155"/>
    </row>
    <row r="335" spans="1:23" s="21" customFormat="1" ht="24" customHeight="1" x14ac:dyDescent="0.2">
      <c r="A335" s="110" t="s">
        <v>2645</v>
      </c>
      <c r="B335" s="107" t="s">
        <v>2646</v>
      </c>
      <c r="C335" s="153" t="s">
        <v>2645</v>
      </c>
      <c r="D335" s="112">
        <v>9688.41</v>
      </c>
      <c r="E335" s="112">
        <v>16465.78</v>
      </c>
      <c r="F335" s="113">
        <f t="shared" si="11"/>
        <v>169.95337728275331</v>
      </c>
      <c r="G335" s="155"/>
      <c r="H335" s="155"/>
      <c r="I335" s="155"/>
      <c r="J335" s="155"/>
      <c r="K335" s="155"/>
      <c r="L335" s="155"/>
      <c r="M335" s="155"/>
      <c r="N335" s="155"/>
      <c r="O335" s="155"/>
      <c r="P335" s="155"/>
      <c r="Q335" s="155"/>
      <c r="R335" s="155"/>
      <c r="S335" s="155"/>
      <c r="T335" s="155"/>
      <c r="U335" s="155"/>
      <c r="V335" s="155"/>
      <c r="W335" s="155"/>
    </row>
    <row r="336" spans="1:23" s="21" customFormat="1" ht="12.75" customHeight="1" x14ac:dyDescent="0.2">
      <c r="A336" s="110" t="s">
        <v>2647</v>
      </c>
      <c r="B336" s="107" t="s">
        <v>2648</v>
      </c>
      <c r="C336" s="153" t="s">
        <v>2649</v>
      </c>
      <c r="D336" s="112">
        <v>0</v>
      </c>
      <c r="E336" s="112">
        <v>0</v>
      </c>
      <c r="F336" s="113" t="str">
        <f t="shared" si="11"/>
        <v>-</v>
      </c>
      <c r="G336" s="155"/>
      <c r="H336" s="155"/>
      <c r="I336" s="155"/>
      <c r="J336" s="155"/>
      <c r="K336" s="155"/>
      <c r="L336" s="155"/>
      <c r="M336" s="155"/>
      <c r="N336" s="155"/>
      <c r="O336" s="155"/>
      <c r="P336" s="155"/>
      <c r="Q336" s="155"/>
      <c r="R336" s="155"/>
      <c r="S336" s="155"/>
      <c r="T336" s="155"/>
      <c r="U336" s="155"/>
      <c r="V336" s="155"/>
      <c r="W336" s="155"/>
    </row>
    <row r="337" spans="1:23" s="21" customFormat="1" ht="12.75" customHeight="1" x14ac:dyDescent="0.2">
      <c r="A337" s="110" t="s">
        <v>2647</v>
      </c>
      <c r="B337" s="107" t="s">
        <v>2650</v>
      </c>
      <c r="C337" s="153" t="s">
        <v>2651</v>
      </c>
      <c r="D337" s="112">
        <v>61546.23</v>
      </c>
      <c r="E337" s="112">
        <v>64956.61</v>
      </c>
      <c r="F337" s="113">
        <f t="shared" si="11"/>
        <v>105.541167996805</v>
      </c>
      <c r="G337" s="155"/>
      <c r="H337" s="155"/>
      <c r="I337" s="155"/>
      <c r="J337" s="155"/>
      <c r="K337" s="155"/>
      <c r="L337" s="155"/>
      <c r="M337" s="155"/>
      <c r="N337" s="155"/>
      <c r="O337" s="155"/>
      <c r="P337" s="155"/>
      <c r="Q337" s="155"/>
      <c r="R337" s="155"/>
      <c r="S337" s="155"/>
      <c r="T337" s="155"/>
      <c r="U337" s="155"/>
      <c r="V337" s="155"/>
      <c r="W337" s="155"/>
    </row>
    <row r="338" spans="1:23" s="21" customFormat="1" ht="12.75" customHeight="1" x14ac:dyDescent="0.2">
      <c r="A338" s="110" t="s">
        <v>2652</v>
      </c>
      <c r="B338" s="107" t="s">
        <v>2653</v>
      </c>
      <c r="C338" s="153" t="s">
        <v>2654</v>
      </c>
      <c r="D338" s="112">
        <v>0</v>
      </c>
      <c r="E338" s="112">
        <v>0</v>
      </c>
      <c r="F338" s="113" t="str">
        <f t="shared" si="11"/>
        <v>-</v>
      </c>
      <c r="G338" s="155"/>
      <c r="H338" s="155"/>
      <c r="I338" s="155"/>
      <c r="J338" s="155"/>
      <c r="K338" s="155"/>
      <c r="L338" s="155"/>
      <c r="M338" s="155"/>
      <c r="N338" s="155"/>
      <c r="O338" s="155"/>
      <c r="P338" s="155"/>
      <c r="Q338" s="155"/>
      <c r="R338" s="155"/>
      <c r="S338" s="155"/>
      <c r="T338" s="155"/>
      <c r="U338" s="155"/>
      <c r="V338" s="155"/>
      <c r="W338" s="155"/>
    </row>
    <row r="339" spans="1:23" s="21" customFormat="1" ht="12.75" customHeight="1" x14ac:dyDescent="0.2">
      <c r="A339" s="110" t="s">
        <v>2652</v>
      </c>
      <c r="B339" s="107" t="s">
        <v>2655</v>
      </c>
      <c r="C339" s="153" t="s">
        <v>2656</v>
      </c>
      <c r="D339" s="112">
        <v>0</v>
      </c>
      <c r="E339" s="112">
        <v>457.57</v>
      </c>
      <c r="F339" s="113" t="str">
        <f t="shared" si="11"/>
        <v>-</v>
      </c>
      <c r="G339" s="155"/>
      <c r="H339" s="155"/>
      <c r="I339" s="155"/>
      <c r="J339" s="155"/>
      <c r="K339" s="155"/>
      <c r="L339" s="155"/>
      <c r="M339" s="155"/>
      <c r="N339" s="155"/>
      <c r="O339" s="155"/>
      <c r="P339" s="155"/>
      <c r="Q339" s="155"/>
      <c r="R339" s="155"/>
      <c r="S339" s="155"/>
      <c r="T339" s="155"/>
      <c r="U339" s="155"/>
      <c r="V339" s="155"/>
      <c r="W339" s="155"/>
    </row>
    <row r="340" spans="1:23" s="21" customFormat="1" ht="12.75" customHeight="1" x14ac:dyDescent="0.2">
      <c r="A340" s="110" t="s">
        <v>2657</v>
      </c>
      <c r="B340" s="107" t="s">
        <v>2658</v>
      </c>
      <c r="C340" s="153" t="s">
        <v>2659</v>
      </c>
      <c r="D340" s="112">
        <v>0</v>
      </c>
      <c r="E340" s="112">
        <v>0</v>
      </c>
      <c r="F340" s="113" t="str">
        <f t="shared" si="11"/>
        <v>-</v>
      </c>
      <c r="G340" s="155"/>
      <c r="H340" s="155"/>
      <c r="I340" s="155"/>
      <c r="J340" s="155"/>
      <c r="K340" s="155"/>
      <c r="L340" s="155"/>
      <c r="M340" s="155"/>
      <c r="N340" s="155"/>
      <c r="O340" s="155"/>
      <c r="P340" s="155"/>
      <c r="Q340" s="155"/>
      <c r="R340" s="155"/>
      <c r="S340" s="155"/>
      <c r="T340" s="155"/>
      <c r="U340" s="155"/>
      <c r="V340" s="155"/>
      <c r="W340" s="155"/>
    </row>
    <row r="341" spans="1:23" s="21" customFormat="1" ht="12.75" customHeight="1" x14ac:dyDescent="0.2">
      <c r="A341" s="110" t="s">
        <v>2657</v>
      </c>
      <c r="B341" s="107" t="s">
        <v>2660</v>
      </c>
      <c r="C341" s="153" t="s">
        <v>2661</v>
      </c>
      <c r="D341" s="112">
        <v>0</v>
      </c>
      <c r="E341" s="112">
        <v>0</v>
      </c>
      <c r="F341" s="113" t="str">
        <f t="shared" si="11"/>
        <v>-</v>
      </c>
      <c r="G341" s="155"/>
      <c r="H341" s="155"/>
      <c r="I341" s="155"/>
      <c r="J341" s="155"/>
      <c r="K341" s="155"/>
      <c r="L341" s="155"/>
      <c r="M341" s="155"/>
      <c r="N341" s="155"/>
      <c r="O341" s="155"/>
      <c r="P341" s="155"/>
      <c r="Q341" s="155"/>
      <c r="R341" s="155"/>
      <c r="S341" s="155"/>
      <c r="T341" s="155"/>
      <c r="U341" s="155"/>
      <c r="V341" s="155"/>
      <c r="W341" s="155"/>
    </row>
    <row r="342" spans="1:23" s="21" customFormat="1" ht="12.75" customHeight="1" x14ac:dyDescent="0.2">
      <c r="A342" s="110" t="s">
        <v>2662</v>
      </c>
      <c r="B342" s="107" t="s">
        <v>2663</v>
      </c>
      <c r="C342" s="153" t="s">
        <v>2664</v>
      </c>
      <c r="D342" s="112">
        <v>0</v>
      </c>
      <c r="E342" s="112">
        <v>0</v>
      </c>
      <c r="F342" s="113" t="str">
        <f t="shared" si="11"/>
        <v>-</v>
      </c>
      <c r="G342" s="155"/>
      <c r="H342" s="155"/>
      <c r="I342" s="155"/>
      <c r="J342" s="155"/>
      <c r="K342" s="155"/>
      <c r="L342" s="155"/>
      <c r="M342" s="155"/>
      <c r="N342" s="155"/>
      <c r="O342" s="155"/>
      <c r="P342" s="155"/>
      <c r="Q342" s="155"/>
      <c r="R342" s="155"/>
      <c r="S342" s="155"/>
      <c r="T342" s="155"/>
      <c r="U342" s="155"/>
      <c r="V342" s="155"/>
      <c r="W342" s="155"/>
    </row>
    <row r="343" spans="1:23" s="21" customFormat="1" ht="12.75" customHeight="1" x14ac:dyDescent="0.2">
      <c r="A343" s="110" t="s">
        <v>2662</v>
      </c>
      <c r="B343" s="107" t="s">
        <v>2665</v>
      </c>
      <c r="C343" s="153" t="s">
        <v>2666</v>
      </c>
      <c r="D343" s="112">
        <v>0</v>
      </c>
      <c r="E343" s="112">
        <v>0</v>
      </c>
      <c r="F343" s="113" t="str">
        <f t="shared" si="11"/>
        <v>-</v>
      </c>
      <c r="G343" s="155"/>
      <c r="H343" s="155"/>
      <c r="I343" s="155"/>
      <c r="J343" s="155"/>
      <c r="K343" s="155"/>
      <c r="L343" s="155"/>
      <c r="M343" s="155"/>
      <c r="N343" s="155"/>
      <c r="O343" s="155"/>
      <c r="P343" s="155"/>
      <c r="Q343" s="155"/>
      <c r="R343" s="155"/>
      <c r="S343" s="155"/>
      <c r="T343" s="155"/>
      <c r="U343" s="155"/>
      <c r="V343" s="155"/>
      <c r="W343" s="155"/>
    </row>
    <row r="344" spans="1:23" s="21" customFormat="1" ht="12.75" customHeight="1" x14ac:dyDescent="0.2">
      <c r="A344" s="110" t="s">
        <v>2667</v>
      </c>
      <c r="B344" s="114" t="s">
        <v>2668</v>
      </c>
      <c r="C344" s="153" t="s">
        <v>2667</v>
      </c>
      <c r="D344" s="112">
        <v>0</v>
      </c>
      <c r="E344" s="112">
        <v>0</v>
      </c>
      <c r="F344" s="113" t="str">
        <f t="shared" si="11"/>
        <v>-</v>
      </c>
      <c r="G344" s="155"/>
      <c r="H344" s="155"/>
      <c r="I344" s="155"/>
      <c r="J344" s="155"/>
      <c r="K344" s="155"/>
      <c r="L344" s="155"/>
      <c r="M344" s="155"/>
      <c r="N344" s="155"/>
      <c r="O344" s="155"/>
      <c r="P344" s="155"/>
      <c r="Q344" s="155"/>
      <c r="R344" s="155"/>
      <c r="S344" s="155"/>
      <c r="T344" s="155"/>
      <c r="U344" s="155"/>
      <c r="V344" s="155"/>
      <c r="W344" s="155"/>
    </row>
    <row r="345" spans="1:23" s="21" customFormat="1" ht="12.75" customHeight="1" x14ac:dyDescent="0.2">
      <c r="A345" s="110" t="s">
        <v>2669</v>
      </c>
      <c r="B345" s="114" t="s">
        <v>2670</v>
      </c>
      <c r="C345" s="153" t="s">
        <v>2669</v>
      </c>
      <c r="D345" s="112">
        <v>0</v>
      </c>
      <c r="E345" s="112">
        <v>0</v>
      </c>
      <c r="F345" s="113" t="str">
        <f t="shared" si="11"/>
        <v>-</v>
      </c>
      <c r="G345" s="155"/>
      <c r="H345" s="155"/>
      <c r="I345" s="155"/>
      <c r="J345" s="155"/>
      <c r="K345" s="155"/>
      <c r="L345" s="155"/>
      <c r="M345" s="155"/>
      <c r="N345" s="155"/>
      <c r="O345" s="155"/>
      <c r="P345" s="155"/>
      <c r="Q345" s="155"/>
      <c r="R345" s="155"/>
      <c r="S345" s="155"/>
      <c r="T345" s="155"/>
      <c r="U345" s="155"/>
      <c r="V345" s="155"/>
      <c r="W345" s="155"/>
    </row>
    <row r="346" spans="1:23" s="21" customFormat="1" ht="12.75" customHeight="1" x14ac:dyDescent="0.2">
      <c r="A346" s="110" t="s">
        <v>2671</v>
      </c>
      <c r="B346" s="114" t="s">
        <v>2672</v>
      </c>
      <c r="C346" s="153" t="s">
        <v>2671</v>
      </c>
      <c r="D346" s="112">
        <v>0</v>
      </c>
      <c r="E346" s="112">
        <v>0</v>
      </c>
      <c r="F346" s="113" t="str">
        <f t="shared" si="11"/>
        <v>-</v>
      </c>
      <c r="G346" s="155"/>
      <c r="H346" s="155"/>
      <c r="I346" s="155"/>
      <c r="J346" s="155"/>
      <c r="K346" s="155"/>
      <c r="L346" s="155"/>
      <c r="M346" s="155"/>
      <c r="N346" s="155"/>
      <c r="O346" s="155"/>
      <c r="P346" s="155"/>
      <c r="Q346" s="155"/>
      <c r="R346" s="155"/>
      <c r="S346" s="155"/>
      <c r="T346" s="155"/>
      <c r="U346" s="155"/>
      <c r="V346" s="155"/>
      <c r="W346" s="155"/>
    </row>
    <row r="347" spans="1:23" s="21" customFormat="1" ht="24" customHeight="1" x14ac:dyDescent="0.2">
      <c r="A347" s="110" t="s">
        <v>2673</v>
      </c>
      <c r="B347" s="114" t="s">
        <v>2674</v>
      </c>
      <c r="C347" s="153" t="s">
        <v>2673</v>
      </c>
      <c r="D347" s="112">
        <v>0</v>
      </c>
      <c r="E347" s="112">
        <v>0</v>
      </c>
      <c r="F347" s="113" t="str">
        <f t="shared" si="11"/>
        <v>-</v>
      </c>
      <c r="G347" s="155"/>
      <c r="H347" s="155"/>
      <c r="I347" s="155"/>
      <c r="J347" s="155"/>
      <c r="K347" s="155"/>
      <c r="L347" s="155"/>
      <c r="M347" s="155"/>
      <c r="N347" s="155"/>
      <c r="O347" s="155"/>
      <c r="P347" s="155"/>
      <c r="Q347" s="155"/>
      <c r="R347" s="155"/>
      <c r="S347" s="155"/>
      <c r="T347" s="155"/>
      <c r="U347" s="155"/>
      <c r="V347" s="155"/>
      <c r="W347" s="155"/>
    </row>
    <row r="348" spans="1:23" s="21" customFormat="1" ht="24" customHeight="1" x14ac:dyDescent="0.2">
      <c r="A348" s="110" t="s">
        <v>2024</v>
      </c>
      <c r="B348" s="114" t="s">
        <v>2025</v>
      </c>
      <c r="C348" s="153" t="s">
        <v>2024</v>
      </c>
      <c r="D348" s="112">
        <v>0</v>
      </c>
      <c r="E348" s="112">
        <v>0</v>
      </c>
      <c r="F348" s="113" t="str">
        <f t="shared" si="11"/>
        <v>-</v>
      </c>
      <c r="G348" s="155"/>
      <c r="H348" s="155"/>
      <c r="I348" s="155"/>
      <c r="J348" s="155"/>
      <c r="K348" s="155"/>
      <c r="L348" s="155"/>
      <c r="M348" s="155"/>
      <c r="N348" s="155"/>
      <c r="O348" s="155"/>
      <c r="P348" s="155"/>
      <c r="Q348" s="155"/>
      <c r="R348" s="155"/>
      <c r="S348" s="155"/>
      <c r="T348" s="155"/>
      <c r="U348" s="155"/>
      <c r="V348" s="155"/>
      <c r="W348" s="155"/>
    </row>
    <row r="349" spans="1:23" s="21" customFormat="1" ht="24" customHeight="1" x14ac:dyDescent="0.2">
      <c r="A349" s="110" t="s">
        <v>2675</v>
      </c>
      <c r="B349" s="114" t="s">
        <v>2676</v>
      </c>
      <c r="C349" s="153" t="s">
        <v>2675</v>
      </c>
      <c r="D349" s="112">
        <v>0</v>
      </c>
      <c r="E349" s="112">
        <v>0</v>
      </c>
      <c r="F349" s="113" t="str">
        <f t="shared" si="11"/>
        <v>-</v>
      </c>
      <c r="G349" s="155"/>
      <c r="H349" s="155"/>
      <c r="I349" s="155"/>
      <c r="J349" s="155"/>
      <c r="K349" s="155"/>
      <c r="L349" s="155"/>
      <c r="M349" s="155"/>
      <c r="N349" s="155"/>
      <c r="O349" s="155"/>
      <c r="P349" s="155"/>
      <c r="Q349" s="155"/>
      <c r="R349" s="155"/>
      <c r="S349" s="155"/>
      <c r="T349" s="155"/>
      <c r="U349" s="155"/>
      <c r="V349" s="155"/>
      <c r="W349" s="155"/>
    </row>
    <row r="350" spans="1:23" s="21" customFormat="1" ht="12.75" customHeight="1" x14ac:dyDescent="0.2">
      <c r="A350" s="110" t="s">
        <v>2677</v>
      </c>
      <c r="B350" s="114" t="s">
        <v>2678</v>
      </c>
      <c r="C350" s="153" t="s">
        <v>2677</v>
      </c>
      <c r="D350" s="112">
        <v>0</v>
      </c>
      <c r="E350" s="112">
        <v>0</v>
      </c>
      <c r="F350" s="113" t="str">
        <f t="shared" si="11"/>
        <v>-</v>
      </c>
      <c r="G350" s="155"/>
      <c r="H350" s="155"/>
      <c r="I350" s="155"/>
      <c r="J350" s="155"/>
      <c r="K350" s="155"/>
      <c r="L350" s="155"/>
      <c r="M350" s="155"/>
      <c r="N350" s="155"/>
      <c r="O350" s="155"/>
      <c r="P350" s="155"/>
      <c r="Q350" s="155"/>
      <c r="R350" s="155"/>
      <c r="S350" s="155"/>
      <c r="T350" s="155"/>
      <c r="U350" s="155"/>
      <c r="V350" s="155"/>
      <c r="W350" s="155"/>
    </row>
    <row r="351" spans="1:23" s="21" customFormat="1" ht="24" customHeight="1" x14ac:dyDescent="0.2">
      <c r="A351" s="110" t="s">
        <v>2679</v>
      </c>
      <c r="B351" s="114" t="s">
        <v>2680</v>
      </c>
      <c r="C351" s="153" t="s">
        <v>2679</v>
      </c>
      <c r="D351" s="112">
        <v>0</v>
      </c>
      <c r="E351" s="112">
        <v>0</v>
      </c>
      <c r="F351" s="113" t="str">
        <f t="shared" si="11"/>
        <v>-</v>
      </c>
      <c r="G351" s="155"/>
      <c r="H351" s="155"/>
      <c r="I351" s="155"/>
      <c r="J351" s="155"/>
      <c r="K351" s="155"/>
      <c r="L351" s="155"/>
      <c r="M351" s="155"/>
      <c r="N351" s="155"/>
      <c r="O351" s="155"/>
      <c r="P351" s="155"/>
      <c r="Q351" s="155"/>
      <c r="R351" s="155"/>
      <c r="S351" s="155"/>
      <c r="T351" s="155"/>
      <c r="U351" s="155"/>
      <c r="V351" s="155"/>
      <c r="W351" s="155"/>
    </row>
    <row r="352" spans="1:23" s="21" customFormat="1" ht="24" customHeight="1" x14ac:dyDescent="0.2">
      <c r="A352" s="110" t="s">
        <v>2681</v>
      </c>
      <c r="B352" s="114" t="s">
        <v>2682</v>
      </c>
      <c r="C352" s="153" t="s">
        <v>2681</v>
      </c>
      <c r="D352" s="112">
        <v>0</v>
      </c>
      <c r="E352" s="112">
        <v>0</v>
      </c>
      <c r="F352" s="113" t="str">
        <f t="shared" si="11"/>
        <v>-</v>
      </c>
      <c r="G352" s="155"/>
      <c r="H352" s="155"/>
      <c r="I352" s="155"/>
      <c r="J352" s="155"/>
      <c r="K352" s="155"/>
      <c r="L352" s="155"/>
      <c r="M352" s="155"/>
      <c r="N352" s="155"/>
      <c r="O352" s="155"/>
      <c r="P352" s="155"/>
      <c r="Q352" s="155"/>
      <c r="R352" s="155"/>
      <c r="S352" s="155"/>
      <c r="T352" s="155"/>
      <c r="U352" s="155"/>
      <c r="V352" s="155"/>
      <c r="W352" s="155"/>
    </row>
    <row r="353" spans="1:23" s="21" customFormat="1" ht="24" customHeight="1" x14ac:dyDescent="0.2">
      <c r="A353" s="110" t="s">
        <v>2683</v>
      </c>
      <c r="B353" s="114" t="s">
        <v>2684</v>
      </c>
      <c r="C353" s="153" t="s">
        <v>2683</v>
      </c>
      <c r="D353" s="112">
        <v>0</v>
      </c>
      <c r="E353" s="112">
        <v>0</v>
      </c>
      <c r="F353" s="113" t="str">
        <f t="shared" si="11"/>
        <v>-</v>
      </c>
      <c r="G353" s="155"/>
      <c r="H353" s="155"/>
      <c r="I353" s="155"/>
      <c r="J353" s="155"/>
      <c r="K353" s="155"/>
      <c r="L353" s="155"/>
      <c r="M353" s="155"/>
      <c r="N353" s="155"/>
      <c r="O353" s="155"/>
      <c r="P353" s="155"/>
      <c r="Q353" s="155"/>
      <c r="R353" s="155"/>
      <c r="S353" s="155"/>
      <c r="T353" s="155"/>
      <c r="U353" s="155"/>
      <c r="V353" s="155"/>
      <c r="W353" s="155"/>
    </row>
    <row r="354" spans="1:23" s="21" customFormat="1" ht="24" customHeight="1" x14ac:dyDescent="0.2">
      <c r="A354" s="110" t="s">
        <v>2026</v>
      </c>
      <c r="B354" s="114" t="s">
        <v>2027</v>
      </c>
      <c r="C354" s="153" t="s">
        <v>2026</v>
      </c>
      <c r="D354" s="112">
        <v>0</v>
      </c>
      <c r="E354" s="112">
        <v>0</v>
      </c>
      <c r="F354" s="113" t="str">
        <f t="shared" si="11"/>
        <v>-</v>
      </c>
      <c r="G354" s="155"/>
      <c r="H354" s="155"/>
      <c r="I354" s="155"/>
      <c r="J354" s="155"/>
      <c r="K354" s="155"/>
      <c r="L354" s="155"/>
      <c r="M354" s="155"/>
      <c r="N354" s="155"/>
      <c r="O354" s="155"/>
      <c r="P354" s="155"/>
      <c r="Q354" s="155"/>
      <c r="R354" s="155"/>
      <c r="S354" s="155"/>
      <c r="T354" s="155"/>
      <c r="U354" s="155"/>
      <c r="V354" s="155"/>
      <c r="W354" s="155"/>
    </row>
    <row r="355" spans="1:23" s="21" customFormat="1" ht="24" customHeight="1" x14ac:dyDescent="0.2">
      <c r="A355" s="110" t="s">
        <v>2028</v>
      </c>
      <c r="B355" s="114" t="s">
        <v>2029</v>
      </c>
      <c r="C355" s="153" t="s">
        <v>2028</v>
      </c>
      <c r="D355" s="112">
        <v>0</v>
      </c>
      <c r="E355" s="112">
        <v>0</v>
      </c>
      <c r="F355" s="113" t="str">
        <f t="shared" si="11"/>
        <v>-</v>
      </c>
      <c r="G355" s="155"/>
      <c r="H355" s="155"/>
      <c r="I355" s="155"/>
      <c r="J355" s="155"/>
      <c r="K355" s="155"/>
      <c r="L355" s="155"/>
      <c r="M355" s="155"/>
      <c r="N355" s="155"/>
      <c r="O355" s="155"/>
      <c r="P355" s="155"/>
      <c r="Q355" s="155"/>
      <c r="R355" s="155"/>
      <c r="S355" s="155"/>
      <c r="T355" s="155"/>
      <c r="U355" s="155"/>
      <c r="V355" s="155"/>
      <c r="W355" s="155"/>
    </row>
    <row r="356" spans="1:23" s="21" customFormat="1" ht="12.75" customHeight="1" x14ac:dyDescent="0.2">
      <c r="A356" s="110" t="s">
        <v>2030</v>
      </c>
      <c r="B356" s="114" t="s">
        <v>2031</v>
      </c>
      <c r="C356" s="153" t="s">
        <v>2030</v>
      </c>
      <c r="D356" s="112">
        <v>0</v>
      </c>
      <c r="E356" s="112">
        <v>0</v>
      </c>
      <c r="F356" s="113" t="str">
        <f t="shared" si="11"/>
        <v>-</v>
      </c>
      <c r="G356" s="155"/>
      <c r="H356" s="155"/>
      <c r="I356" s="155"/>
      <c r="J356" s="155"/>
      <c r="K356" s="155"/>
      <c r="L356" s="155"/>
      <c r="M356" s="155"/>
      <c r="N356" s="155"/>
      <c r="O356" s="155"/>
      <c r="P356" s="155"/>
      <c r="Q356" s="155"/>
      <c r="R356" s="155"/>
      <c r="S356" s="155"/>
      <c r="T356" s="155"/>
      <c r="U356" s="155"/>
      <c r="V356" s="155"/>
      <c r="W356" s="155"/>
    </row>
    <row r="357" spans="1:23" s="21" customFormat="1" ht="12.75" customHeight="1" x14ac:dyDescent="0.2">
      <c r="A357" s="110" t="s">
        <v>2685</v>
      </c>
      <c r="B357" s="114" t="s">
        <v>2686</v>
      </c>
      <c r="C357" s="153" t="s">
        <v>2685</v>
      </c>
      <c r="D357" s="112">
        <v>0</v>
      </c>
      <c r="E357" s="112">
        <v>0</v>
      </c>
      <c r="F357" s="113" t="str">
        <f t="shared" si="11"/>
        <v>-</v>
      </c>
      <c r="G357" s="155"/>
      <c r="H357" s="155"/>
      <c r="I357" s="155"/>
      <c r="J357" s="155"/>
      <c r="K357" s="155"/>
      <c r="L357" s="155"/>
      <c r="M357" s="155"/>
      <c r="N357" s="155"/>
      <c r="O357" s="155"/>
      <c r="P357" s="155"/>
      <c r="Q357" s="155"/>
      <c r="R357" s="155"/>
      <c r="S357" s="155"/>
      <c r="T357" s="155"/>
      <c r="U357" s="155"/>
      <c r="V357" s="155"/>
      <c r="W357" s="155"/>
    </row>
    <row r="358" spans="1:23" s="21" customFormat="1" ht="12.75" customHeight="1" x14ac:dyDescent="0.2">
      <c r="A358" s="110" t="s">
        <v>2687</v>
      </c>
      <c r="B358" s="114" t="s">
        <v>2688</v>
      </c>
      <c r="C358" s="153" t="s">
        <v>2687</v>
      </c>
      <c r="D358" s="112">
        <v>0</v>
      </c>
      <c r="E358" s="112">
        <v>0</v>
      </c>
      <c r="F358" s="113" t="str">
        <f t="shared" si="11"/>
        <v>-</v>
      </c>
      <c r="G358" s="155"/>
      <c r="H358" s="155"/>
      <c r="I358" s="155"/>
      <c r="J358" s="155"/>
      <c r="K358" s="155"/>
      <c r="L358" s="155"/>
      <c r="M358" s="155"/>
      <c r="N358" s="155"/>
      <c r="O358" s="155"/>
      <c r="P358" s="155"/>
      <c r="Q358" s="155"/>
      <c r="R358" s="155"/>
      <c r="S358" s="155"/>
      <c r="T358" s="155"/>
      <c r="U358" s="155"/>
      <c r="V358" s="155"/>
      <c r="W358" s="155"/>
    </row>
    <row r="359" spans="1:23" s="21" customFormat="1" ht="12" customHeight="1" x14ac:dyDescent="0.2">
      <c r="A359" s="110" t="s">
        <v>2035</v>
      </c>
      <c r="B359" s="114" t="s">
        <v>2036</v>
      </c>
      <c r="C359" s="153" t="s">
        <v>2035</v>
      </c>
      <c r="D359" s="112">
        <v>0</v>
      </c>
      <c r="E359" s="112">
        <v>0</v>
      </c>
      <c r="F359" s="113" t="str">
        <f t="shared" si="11"/>
        <v>-</v>
      </c>
      <c r="G359" s="155"/>
      <c r="H359" s="155"/>
      <c r="I359" s="155"/>
      <c r="J359" s="155"/>
      <c r="K359" s="155"/>
      <c r="L359" s="155"/>
      <c r="M359" s="155"/>
      <c r="N359" s="155"/>
      <c r="O359" s="155"/>
      <c r="P359" s="155"/>
      <c r="Q359" s="155"/>
      <c r="R359" s="155"/>
      <c r="S359" s="155"/>
      <c r="T359" s="155"/>
      <c r="U359" s="155"/>
      <c r="V359" s="155"/>
      <c r="W359" s="155"/>
    </row>
    <row r="360" spans="1:23" s="21" customFormat="1" ht="12.75" customHeight="1" x14ac:dyDescent="0.2">
      <c r="A360" s="110" t="s">
        <v>2689</v>
      </c>
      <c r="B360" s="114" t="s">
        <v>2690</v>
      </c>
      <c r="C360" s="153" t="s">
        <v>2689</v>
      </c>
      <c r="D360" s="112">
        <v>0</v>
      </c>
      <c r="E360" s="112">
        <v>0</v>
      </c>
      <c r="F360" s="113" t="str">
        <f t="shared" si="11"/>
        <v>-</v>
      </c>
      <c r="G360" s="155"/>
      <c r="H360" s="155"/>
      <c r="I360" s="155"/>
      <c r="J360" s="155"/>
      <c r="K360" s="155"/>
      <c r="L360" s="155"/>
      <c r="M360" s="155"/>
      <c r="N360" s="155"/>
      <c r="O360" s="155"/>
      <c r="P360" s="155"/>
      <c r="Q360" s="155"/>
      <c r="R360" s="155"/>
      <c r="S360" s="155"/>
      <c r="T360" s="155"/>
      <c r="U360" s="155"/>
      <c r="V360" s="155"/>
      <c r="W360" s="155"/>
    </row>
    <row r="361" spans="1:23" s="21" customFormat="1" ht="24" customHeight="1" x14ac:dyDescent="0.2">
      <c r="A361" s="110" t="s">
        <v>2037</v>
      </c>
      <c r="B361" s="114" t="s">
        <v>2038</v>
      </c>
      <c r="C361" s="153" t="s">
        <v>2037</v>
      </c>
      <c r="D361" s="112">
        <v>0</v>
      </c>
      <c r="E361" s="112">
        <v>0</v>
      </c>
      <c r="F361" s="113" t="str">
        <f t="shared" si="11"/>
        <v>-</v>
      </c>
      <c r="G361" s="155"/>
      <c r="H361" s="155"/>
      <c r="I361" s="155"/>
      <c r="J361" s="155"/>
      <c r="K361" s="155"/>
      <c r="L361" s="155"/>
      <c r="M361" s="155"/>
      <c r="N361" s="155"/>
      <c r="O361" s="155"/>
      <c r="P361" s="155"/>
      <c r="Q361" s="155"/>
      <c r="R361" s="155"/>
      <c r="S361" s="155"/>
      <c r="T361" s="155"/>
      <c r="U361" s="155"/>
      <c r="V361" s="155"/>
      <c r="W361" s="155"/>
    </row>
    <row r="362" spans="1:23" s="21" customFormat="1" ht="12.75" customHeight="1" x14ac:dyDescent="0.2">
      <c r="A362" s="110" t="s">
        <v>2691</v>
      </c>
      <c r="B362" s="114" t="s">
        <v>2692</v>
      </c>
      <c r="C362" s="153" t="s">
        <v>2691</v>
      </c>
      <c r="D362" s="112">
        <v>0</v>
      </c>
      <c r="E362" s="112">
        <v>0</v>
      </c>
      <c r="F362" s="113" t="str">
        <f t="shared" si="11"/>
        <v>-</v>
      </c>
      <c r="G362" s="155"/>
      <c r="H362" s="155"/>
      <c r="I362" s="155"/>
      <c r="J362" s="155"/>
      <c r="K362" s="155"/>
      <c r="L362" s="155"/>
      <c r="M362" s="155"/>
      <c r="N362" s="155"/>
      <c r="O362" s="155"/>
      <c r="P362" s="155"/>
      <c r="Q362" s="155"/>
      <c r="R362" s="155"/>
      <c r="S362" s="155"/>
      <c r="T362" s="155"/>
      <c r="U362" s="155"/>
      <c r="V362" s="155"/>
      <c r="W362" s="155"/>
    </row>
    <row r="363" spans="1:23" s="21" customFormat="1" ht="12.75" customHeight="1" x14ac:dyDescent="0.2">
      <c r="A363" s="110" t="s">
        <v>2693</v>
      </c>
      <c r="B363" s="114" t="s">
        <v>2694</v>
      </c>
      <c r="C363" s="153" t="s">
        <v>2693</v>
      </c>
      <c r="D363" s="112">
        <v>0</v>
      </c>
      <c r="E363" s="112">
        <v>0</v>
      </c>
      <c r="F363" s="113" t="str">
        <f t="shared" si="11"/>
        <v>-</v>
      </c>
      <c r="G363" s="155"/>
      <c r="H363" s="155"/>
      <c r="I363" s="155"/>
      <c r="J363" s="155"/>
      <c r="K363" s="155"/>
      <c r="L363" s="155"/>
      <c r="M363" s="155"/>
      <c r="N363" s="155"/>
      <c r="O363" s="155"/>
      <c r="P363" s="155"/>
      <c r="Q363" s="155"/>
      <c r="R363" s="155"/>
      <c r="S363" s="155"/>
      <c r="T363" s="155"/>
      <c r="U363" s="155"/>
      <c r="V363" s="155"/>
      <c r="W363" s="155"/>
    </row>
    <row r="364" spans="1:23" s="21" customFormat="1" ht="12.75" customHeight="1" x14ac:dyDescent="0.2">
      <c r="A364" s="110" t="s">
        <v>2695</v>
      </c>
      <c r="B364" s="114" t="s">
        <v>2696</v>
      </c>
      <c r="C364" s="153" t="s">
        <v>2695</v>
      </c>
      <c r="D364" s="112">
        <v>0</v>
      </c>
      <c r="E364" s="112">
        <v>0</v>
      </c>
      <c r="F364" s="113"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s="21" customFormat="1" ht="12.75" customHeight="1" x14ac:dyDescent="0.2">
      <c r="A365" s="110" t="s">
        <v>2697</v>
      </c>
      <c r="B365" s="114" t="s">
        <v>2698</v>
      </c>
      <c r="C365" s="153" t="s">
        <v>2697</v>
      </c>
      <c r="D365" s="112">
        <v>0</v>
      </c>
      <c r="E365" s="112">
        <v>0</v>
      </c>
      <c r="F365" s="113" t="str">
        <f t="shared" si="12"/>
        <v>-</v>
      </c>
      <c r="G365" s="155"/>
      <c r="H365" s="155"/>
      <c r="I365" s="155"/>
      <c r="J365" s="155"/>
      <c r="K365" s="155"/>
      <c r="L365" s="155"/>
      <c r="M365" s="155"/>
      <c r="N365" s="155"/>
      <c r="O365" s="155"/>
      <c r="P365" s="155"/>
      <c r="Q365" s="155"/>
      <c r="R365" s="155"/>
      <c r="S365" s="155"/>
      <c r="T365" s="155"/>
      <c r="U365" s="155"/>
      <c r="V365" s="155"/>
      <c r="W365" s="155"/>
    </row>
    <row r="366" spans="1:23" s="21" customFormat="1" ht="12.75" customHeight="1" x14ac:dyDescent="0.2">
      <c r="A366" s="110" t="s">
        <v>2699</v>
      </c>
      <c r="B366" s="114" t="s">
        <v>2700</v>
      </c>
      <c r="C366" s="153" t="s">
        <v>2699</v>
      </c>
      <c r="D366" s="112">
        <v>0</v>
      </c>
      <c r="E366" s="112">
        <v>0</v>
      </c>
      <c r="F366" s="113" t="str">
        <f t="shared" si="12"/>
        <v>-</v>
      </c>
      <c r="G366" s="155"/>
      <c r="H366" s="155"/>
      <c r="I366" s="155"/>
      <c r="J366" s="155"/>
      <c r="K366" s="155"/>
      <c r="L366" s="155"/>
      <c r="M366" s="155"/>
      <c r="N366" s="155"/>
      <c r="O366" s="155"/>
      <c r="P366" s="155"/>
      <c r="Q366" s="155"/>
      <c r="R366" s="155"/>
      <c r="S366" s="155"/>
      <c r="T366" s="155"/>
      <c r="U366" s="155"/>
      <c r="V366" s="155"/>
      <c r="W366" s="155"/>
    </row>
    <row r="367" spans="1:23" s="21" customFormat="1" ht="12.75" customHeight="1" x14ac:dyDescent="0.2">
      <c r="A367" s="110" t="s">
        <v>2701</v>
      </c>
      <c r="B367" s="114" t="s">
        <v>2702</v>
      </c>
      <c r="C367" s="153" t="s">
        <v>2701</v>
      </c>
      <c r="D367" s="112">
        <v>0</v>
      </c>
      <c r="E367" s="112">
        <v>0</v>
      </c>
      <c r="F367" s="113" t="str">
        <f t="shared" si="12"/>
        <v>-</v>
      </c>
      <c r="G367" s="155"/>
      <c r="H367" s="155"/>
      <c r="I367" s="155"/>
      <c r="J367" s="155"/>
      <c r="K367" s="155"/>
      <c r="L367" s="155"/>
      <c r="M367" s="155"/>
      <c r="N367" s="155"/>
      <c r="O367" s="155"/>
      <c r="P367" s="155"/>
      <c r="Q367" s="155"/>
      <c r="R367" s="155"/>
      <c r="S367" s="155"/>
      <c r="T367" s="155"/>
      <c r="U367" s="155"/>
      <c r="V367" s="155"/>
      <c r="W367" s="155"/>
    </row>
    <row r="368" spans="1:23" s="21" customFormat="1" ht="12.75" customHeight="1" x14ac:dyDescent="0.2">
      <c r="A368" s="110" t="s">
        <v>2703</v>
      </c>
      <c r="B368" s="114" t="s">
        <v>2704</v>
      </c>
      <c r="C368" s="153" t="s">
        <v>2703</v>
      </c>
      <c r="D368" s="112">
        <v>0</v>
      </c>
      <c r="E368" s="112">
        <v>0</v>
      </c>
      <c r="F368" s="113" t="str">
        <f t="shared" si="12"/>
        <v>-</v>
      </c>
      <c r="G368" s="155"/>
      <c r="H368" s="155"/>
      <c r="I368" s="155"/>
      <c r="J368" s="155"/>
      <c r="K368" s="155"/>
      <c r="L368" s="155"/>
      <c r="M368" s="155"/>
      <c r="N368" s="155"/>
      <c r="O368" s="155"/>
      <c r="P368" s="155"/>
      <c r="Q368" s="155"/>
      <c r="R368" s="155"/>
      <c r="S368" s="155"/>
      <c r="T368" s="155"/>
      <c r="U368" s="155"/>
      <c r="V368" s="155"/>
      <c r="W368" s="155"/>
    </row>
    <row r="369" spans="1:23" s="21" customFormat="1" ht="12.75" customHeight="1" x14ac:dyDescent="0.2">
      <c r="A369" s="110" t="s">
        <v>2705</v>
      </c>
      <c r="B369" s="114" t="s">
        <v>2706</v>
      </c>
      <c r="C369" s="153" t="s">
        <v>2705</v>
      </c>
      <c r="D369" s="112">
        <v>0</v>
      </c>
      <c r="E369" s="112">
        <v>0</v>
      </c>
      <c r="F369" s="113" t="str">
        <f t="shared" si="12"/>
        <v>-</v>
      </c>
      <c r="G369" s="155"/>
      <c r="H369" s="155"/>
      <c r="I369" s="155"/>
      <c r="J369" s="155"/>
      <c r="K369" s="155"/>
      <c r="L369" s="155"/>
      <c r="M369" s="155"/>
      <c r="N369" s="155"/>
      <c r="O369" s="155"/>
      <c r="P369" s="155"/>
      <c r="Q369" s="155"/>
      <c r="R369" s="155"/>
      <c r="S369" s="155"/>
      <c r="T369" s="155"/>
      <c r="U369" s="155"/>
      <c r="V369" s="155"/>
      <c r="W369" s="155"/>
    </row>
    <row r="370" spans="1:23" s="21" customFormat="1" ht="12.75" customHeight="1" x14ac:dyDescent="0.2">
      <c r="A370" s="110" t="s">
        <v>2707</v>
      </c>
      <c r="B370" s="114" t="s">
        <v>2708</v>
      </c>
      <c r="C370" s="153" t="s">
        <v>2707</v>
      </c>
      <c r="D370" s="112">
        <v>0</v>
      </c>
      <c r="E370" s="112">
        <v>0</v>
      </c>
      <c r="F370" s="113" t="str">
        <f t="shared" si="12"/>
        <v>-</v>
      </c>
      <c r="G370" s="155"/>
      <c r="H370" s="155"/>
      <c r="I370" s="155"/>
      <c r="J370" s="155"/>
      <c r="K370" s="155"/>
      <c r="L370" s="155"/>
      <c r="M370" s="155"/>
      <c r="N370" s="155"/>
      <c r="O370" s="155"/>
      <c r="P370" s="155"/>
      <c r="Q370" s="155"/>
      <c r="R370" s="155"/>
      <c r="S370" s="155"/>
      <c r="T370" s="155"/>
      <c r="U370" s="155"/>
      <c r="V370" s="155"/>
      <c r="W370" s="155"/>
    </row>
    <row r="371" spans="1:23" s="21" customFormat="1" ht="12.75" customHeight="1" x14ac:dyDescent="0.2">
      <c r="A371" s="110" t="s">
        <v>2709</v>
      </c>
      <c r="B371" s="114" t="s">
        <v>2710</v>
      </c>
      <c r="C371" s="153" t="s">
        <v>2709</v>
      </c>
      <c r="D371" s="112">
        <v>0</v>
      </c>
      <c r="E371" s="112">
        <v>0</v>
      </c>
      <c r="F371" s="113" t="str">
        <f t="shared" si="12"/>
        <v>-</v>
      </c>
      <c r="G371" s="155"/>
      <c r="H371" s="155"/>
      <c r="I371" s="155"/>
      <c r="J371" s="155"/>
      <c r="K371" s="155"/>
      <c r="L371" s="155"/>
      <c r="M371" s="155"/>
      <c r="N371" s="155"/>
      <c r="O371" s="155"/>
      <c r="P371" s="155"/>
      <c r="Q371" s="155"/>
      <c r="R371" s="155"/>
      <c r="S371" s="155"/>
      <c r="T371" s="155"/>
      <c r="U371" s="155"/>
      <c r="V371" s="155"/>
      <c r="W371" s="155"/>
    </row>
    <row r="372" spans="1:23" s="21" customFormat="1" ht="12.75" customHeight="1" x14ac:dyDescent="0.2">
      <c r="A372" s="110" t="s">
        <v>2711</v>
      </c>
      <c r="B372" s="114" t="s">
        <v>2712</v>
      </c>
      <c r="C372" s="153" t="s">
        <v>2711</v>
      </c>
      <c r="D372" s="112">
        <v>0</v>
      </c>
      <c r="E372" s="112">
        <v>0</v>
      </c>
      <c r="F372" s="113" t="str">
        <f t="shared" si="12"/>
        <v>-</v>
      </c>
      <c r="G372" s="155"/>
      <c r="H372" s="155"/>
      <c r="I372" s="155"/>
      <c r="J372" s="155"/>
      <c r="K372" s="155"/>
      <c r="L372" s="155"/>
      <c r="M372" s="155"/>
      <c r="N372" s="155"/>
      <c r="O372" s="155"/>
      <c r="P372" s="155"/>
      <c r="Q372" s="155"/>
      <c r="R372" s="155"/>
      <c r="S372" s="155"/>
      <c r="T372" s="155"/>
      <c r="U372" s="155"/>
      <c r="V372" s="155"/>
      <c r="W372" s="155"/>
    </row>
    <row r="373" spans="1:23" s="21" customFormat="1" ht="12.75" customHeight="1" x14ac:dyDescent="0.2">
      <c r="A373" s="110" t="s">
        <v>2713</v>
      </c>
      <c r="B373" s="114" t="s">
        <v>2714</v>
      </c>
      <c r="C373" s="153" t="s">
        <v>2713</v>
      </c>
      <c r="D373" s="112">
        <v>0</v>
      </c>
      <c r="E373" s="112">
        <v>0</v>
      </c>
      <c r="F373" s="113" t="str">
        <f t="shared" si="12"/>
        <v>-</v>
      </c>
      <c r="G373" s="155"/>
      <c r="H373" s="155"/>
      <c r="I373" s="155"/>
      <c r="J373" s="155"/>
      <c r="K373" s="155"/>
      <c r="L373" s="155"/>
      <c r="M373" s="155"/>
      <c r="N373" s="155"/>
      <c r="O373" s="155"/>
      <c r="P373" s="155"/>
      <c r="Q373" s="155"/>
      <c r="R373" s="155"/>
      <c r="S373" s="155"/>
      <c r="T373" s="155"/>
      <c r="U373" s="155"/>
      <c r="V373" s="155"/>
      <c r="W373" s="155"/>
    </row>
    <row r="374" spans="1:23" s="21" customFormat="1" ht="12.75" customHeight="1" x14ac:dyDescent="0.2">
      <c r="A374" s="110" t="s">
        <v>2715</v>
      </c>
      <c r="B374" s="114" t="s">
        <v>2716</v>
      </c>
      <c r="C374" s="153" t="s">
        <v>2715</v>
      </c>
      <c r="D374" s="112">
        <v>0</v>
      </c>
      <c r="E374" s="112">
        <v>0</v>
      </c>
      <c r="F374" s="113" t="str">
        <f t="shared" si="12"/>
        <v>-</v>
      </c>
      <c r="G374" s="155"/>
      <c r="H374" s="155"/>
      <c r="I374" s="155"/>
      <c r="J374" s="155"/>
      <c r="K374" s="155"/>
      <c r="L374" s="155"/>
      <c r="M374" s="155"/>
      <c r="N374" s="155"/>
      <c r="O374" s="155"/>
      <c r="P374" s="155"/>
      <c r="Q374" s="155"/>
      <c r="R374" s="155"/>
      <c r="S374" s="155"/>
      <c r="T374" s="155"/>
      <c r="U374" s="155"/>
      <c r="V374" s="155"/>
      <c r="W374" s="155"/>
    </row>
    <row r="375" spans="1:23" s="21" customFormat="1" ht="12.75" customHeight="1" x14ac:dyDescent="0.2">
      <c r="A375" s="110" t="s">
        <v>2717</v>
      </c>
      <c r="B375" s="114" t="s">
        <v>2718</v>
      </c>
      <c r="C375" s="153" t="s">
        <v>2717</v>
      </c>
      <c r="D375" s="112">
        <v>0</v>
      </c>
      <c r="E375" s="112">
        <v>0</v>
      </c>
      <c r="F375" s="113" t="str">
        <f t="shared" si="12"/>
        <v>-</v>
      </c>
      <c r="G375" s="155"/>
      <c r="H375" s="155"/>
      <c r="I375" s="155"/>
      <c r="J375" s="155"/>
      <c r="K375" s="155"/>
      <c r="L375" s="155"/>
      <c r="M375" s="155"/>
      <c r="N375" s="155"/>
      <c r="O375" s="155"/>
      <c r="P375" s="155"/>
      <c r="Q375" s="155"/>
      <c r="R375" s="155"/>
      <c r="S375" s="155"/>
      <c r="T375" s="155"/>
      <c r="U375" s="155"/>
      <c r="V375" s="155"/>
      <c r="W375" s="155"/>
    </row>
    <row r="376" spans="1:23" s="21" customFormat="1" ht="24" customHeight="1" x14ac:dyDescent="0.2">
      <c r="A376" s="110" t="s">
        <v>2719</v>
      </c>
      <c r="B376" s="114" t="s">
        <v>2720</v>
      </c>
      <c r="C376" s="153" t="s">
        <v>2719</v>
      </c>
      <c r="D376" s="112">
        <v>0</v>
      </c>
      <c r="E376" s="112">
        <v>0</v>
      </c>
      <c r="F376" s="113" t="str">
        <f t="shared" si="12"/>
        <v>-</v>
      </c>
      <c r="G376" s="155"/>
      <c r="H376" s="155"/>
      <c r="I376" s="155"/>
      <c r="J376" s="155"/>
      <c r="K376" s="155"/>
      <c r="L376" s="155"/>
      <c r="M376" s="155"/>
      <c r="N376" s="155"/>
      <c r="O376" s="155"/>
      <c r="P376" s="155"/>
      <c r="Q376" s="155"/>
      <c r="R376" s="155"/>
      <c r="S376" s="155"/>
      <c r="T376" s="155"/>
      <c r="U376" s="155"/>
      <c r="V376" s="155"/>
      <c r="W376" s="155"/>
    </row>
    <row r="377" spans="1:23" s="21" customFormat="1" ht="12.75" customHeight="1" x14ac:dyDescent="0.2">
      <c r="A377" s="110" t="s">
        <v>2721</v>
      </c>
      <c r="B377" s="114" t="s">
        <v>2722</v>
      </c>
      <c r="C377" s="153" t="s">
        <v>2721</v>
      </c>
      <c r="D377" s="112">
        <v>0</v>
      </c>
      <c r="E377" s="112">
        <v>0</v>
      </c>
      <c r="F377" s="113" t="str">
        <f t="shared" si="12"/>
        <v>-</v>
      </c>
      <c r="G377" s="155"/>
      <c r="H377" s="155"/>
      <c r="I377" s="155"/>
      <c r="J377" s="155"/>
      <c r="K377" s="155"/>
      <c r="L377" s="155"/>
      <c r="M377" s="155"/>
      <c r="N377" s="155"/>
      <c r="O377" s="155"/>
      <c r="P377" s="155"/>
      <c r="Q377" s="155"/>
      <c r="R377" s="155"/>
      <c r="S377" s="155"/>
      <c r="T377" s="155"/>
      <c r="U377" s="155"/>
      <c r="V377" s="155"/>
      <c r="W377" s="155"/>
    </row>
    <row r="378" spans="1:23" s="21" customFormat="1" ht="12.75" customHeight="1" x14ac:dyDescent="0.2">
      <c r="A378" s="110" t="s">
        <v>2723</v>
      </c>
      <c r="B378" s="114" t="s">
        <v>2724</v>
      </c>
      <c r="C378" s="153" t="s">
        <v>2723</v>
      </c>
      <c r="D378" s="112">
        <v>0</v>
      </c>
      <c r="E378" s="112">
        <v>0</v>
      </c>
      <c r="F378" s="113" t="str">
        <f t="shared" si="12"/>
        <v>-</v>
      </c>
      <c r="G378" s="155"/>
      <c r="H378" s="155"/>
      <c r="I378" s="155"/>
      <c r="J378" s="155"/>
      <c r="K378" s="155"/>
      <c r="L378" s="155"/>
      <c r="M378" s="155"/>
      <c r="N378" s="155"/>
      <c r="O378" s="155"/>
      <c r="P378" s="155"/>
      <c r="Q378" s="155"/>
      <c r="R378" s="155"/>
      <c r="S378" s="155"/>
      <c r="T378" s="155"/>
      <c r="U378" s="155"/>
      <c r="V378" s="155"/>
      <c r="W378" s="155"/>
    </row>
    <row r="379" spans="1:23" s="21" customFormat="1" ht="12.75" customHeight="1" x14ac:dyDescent="0.2">
      <c r="A379" s="110" t="s">
        <v>2725</v>
      </c>
      <c r="B379" s="114" t="s">
        <v>2726</v>
      </c>
      <c r="C379" s="153" t="s">
        <v>2725</v>
      </c>
      <c r="D379" s="112">
        <v>298.7</v>
      </c>
      <c r="E379" s="112">
        <v>0</v>
      </c>
      <c r="F379" s="113">
        <f t="shared" si="12"/>
        <v>0</v>
      </c>
      <c r="G379" s="155"/>
      <c r="H379" s="155"/>
      <c r="I379" s="155"/>
      <c r="J379" s="155"/>
      <c r="K379" s="155"/>
      <c r="L379" s="155"/>
      <c r="M379" s="155"/>
      <c r="N379" s="155"/>
      <c r="O379" s="155"/>
      <c r="P379" s="155"/>
      <c r="Q379" s="155"/>
      <c r="R379" s="155"/>
      <c r="S379" s="155"/>
      <c r="T379" s="155"/>
      <c r="U379" s="155"/>
      <c r="V379" s="155"/>
      <c r="W379" s="155"/>
    </row>
    <row r="380" spans="1:23" s="21" customFormat="1" ht="12.75" customHeight="1" x14ac:dyDescent="0.2">
      <c r="A380" s="110" t="s">
        <v>2727</v>
      </c>
      <c r="B380" s="114" t="s">
        <v>2728</v>
      </c>
      <c r="C380" s="153" t="s">
        <v>2727</v>
      </c>
      <c r="D380" s="112">
        <v>694.95</v>
      </c>
      <c r="E380" s="112">
        <v>1692.89</v>
      </c>
      <c r="F380" s="113">
        <f t="shared" si="12"/>
        <v>243.59882005899703</v>
      </c>
      <c r="G380" s="155"/>
      <c r="H380" s="155"/>
      <c r="I380" s="155"/>
      <c r="J380" s="155"/>
      <c r="K380" s="155"/>
      <c r="L380" s="155"/>
      <c r="M380" s="155"/>
      <c r="N380" s="155"/>
      <c r="O380" s="155"/>
      <c r="P380" s="155"/>
      <c r="Q380" s="155"/>
      <c r="R380" s="155"/>
      <c r="S380" s="155"/>
      <c r="T380" s="155"/>
      <c r="U380" s="155"/>
      <c r="V380" s="155"/>
      <c r="W380" s="155"/>
    </row>
    <row r="381" spans="1:23" s="21" customFormat="1" ht="12.75" customHeight="1" x14ac:dyDescent="0.2">
      <c r="A381" s="110" t="s">
        <v>2729</v>
      </c>
      <c r="B381" s="107" t="s">
        <v>2730</v>
      </c>
      <c r="C381" s="153" t="s">
        <v>2729</v>
      </c>
      <c r="D381" s="112">
        <v>0</v>
      </c>
      <c r="E381" s="112">
        <v>0</v>
      </c>
      <c r="F381" s="113" t="str">
        <f t="shared" si="12"/>
        <v>-</v>
      </c>
      <c r="G381" s="155"/>
      <c r="H381" s="155"/>
      <c r="I381" s="155"/>
      <c r="J381" s="155"/>
      <c r="K381" s="155"/>
      <c r="L381" s="155"/>
      <c r="M381" s="155"/>
      <c r="N381" s="155"/>
      <c r="O381" s="155"/>
      <c r="P381" s="155"/>
      <c r="Q381" s="155"/>
      <c r="R381" s="155"/>
      <c r="S381" s="155"/>
      <c r="T381" s="155"/>
      <c r="U381" s="155"/>
      <c r="V381" s="155"/>
      <c r="W381" s="155"/>
    </row>
    <row r="382" spans="1:23" s="21" customFormat="1" ht="12.75" customHeight="1" x14ac:dyDescent="0.2">
      <c r="A382" s="110" t="s">
        <v>2731</v>
      </c>
      <c r="B382" s="107" t="s">
        <v>2732</v>
      </c>
      <c r="C382" s="153" t="s">
        <v>2731</v>
      </c>
      <c r="D382" s="112">
        <v>0</v>
      </c>
      <c r="E382" s="112">
        <v>0</v>
      </c>
      <c r="F382" s="113" t="str">
        <f t="shared" si="12"/>
        <v>-</v>
      </c>
      <c r="G382" s="155"/>
      <c r="H382" s="155"/>
      <c r="I382" s="155"/>
      <c r="J382" s="155"/>
      <c r="K382" s="155"/>
      <c r="L382" s="155"/>
      <c r="M382" s="155"/>
      <c r="N382" s="155"/>
      <c r="O382" s="155"/>
      <c r="P382" s="155"/>
      <c r="Q382" s="155"/>
      <c r="R382" s="155"/>
      <c r="S382" s="155"/>
      <c r="T382" s="155"/>
      <c r="U382" s="155"/>
      <c r="V382" s="155"/>
      <c r="W382" s="155"/>
    </row>
    <row r="383" spans="1:23" s="21" customFormat="1" ht="12.75" customHeight="1" x14ac:dyDescent="0.2">
      <c r="A383" s="110" t="s">
        <v>2733</v>
      </c>
      <c r="B383" s="107" t="s">
        <v>2734</v>
      </c>
      <c r="C383" s="153" t="s">
        <v>2733</v>
      </c>
      <c r="D383" s="112">
        <v>0</v>
      </c>
      <c r="E383" s="112">
        <v>0</v>
      </c>
      <c r="F383" s="113" t="str">
        <f t="shared" si="12"/>
        <v>-</v>
      </c>
      <c r="G383" s="155"/>
      <c r="H383" s="155"/>
      <c r="I383" s="155"/>
      <c r="J383" s="155"/>
      <c r="K383" s="155"/>
      <c r="L383" s="155"/>
      <c r="M383" s="155"/>
      <c r="N383" s="155"/>
      <c r="O383" s="155"/>
      <c r="P383" s="155"/>
      <c r="Q383" s="155"/>
      <c r="R383" s="155"/>
      <c r="S383" s="155"/>
      <c r="T383" s="155"/>
      <c r="U383" s="155"/>
      <c r="V383" s="155"/>
      <c r="W383" s="155"/>
    </row>
    <row r="384" spans="1:23" s="21" customFormat="1" ht="12.75" customHeight="1" x14ac:dyDescent="0.2">
      <c r="A384" s="110" t="s">
        <v>2735</v>
      </c>
      <c r="B384" s="107" t="s">
        <v>2736</v>
      </c>
      <c r="C384" s="153" t="s">
        <v>2735</v>
      </c>
      <c r="D384" s="112">
        <v>0</v>
      </c>
      <c r="E384" s="112">
        <v>0</v>
      </c>
      <c r="F384" s="113" t="str">
        <f t="shared" si="12"/>
        <v>-</v>
      </c>
      <c r="G384" s="155"/>
      <c r="H384" s="155"/>
      <c r="I384" s="155"/>
      <c r="J384" s="155"/>
      <c r="K384" s="155"/>
      <c r="L384" s="155"/>
      <c r="M384" s="155"/>
      <c r="N384" s="155"/>
      <c r="O384" s="155"/>
      <c r="P384" s="155"/>
      <c r="Q384" s="155"/>
      <c r="R384" s="155"/>
      <c r="S384" s="155"/>
      <c r="T384" s="155"/>
      <c r="U384" s="155"/>
      <c r="V384" s="155"/>
      <c r="W384" s="155"/>
    </row>
    <row r="385" spans="1:23" s="21" customFormat="1" ht="12.75" customHeight="1" x14ac:dyDescent="0.2">
      <c r="A385" s="110" t="s">
        <v>2737</v>
      </c>
      <c r="B385" s="107" t="s">
        <v>2738</v>
      </c>
      <c r="C385" s="153" t="s">
        <v>2737</v>
      </c>
      <c r="D385" s="112">
        <v>0</v>
      </c>
      <c r="E385" s="112">
        <v>0</v>
      </c>
      <c r="F385" s="113" t="str">
        <f t="shared" si="12"/>
        <v>-</v>
      </c>
      <c r="G385" s="155"/>
      <c r="H385" s="155"/>
      <c r="I385" s="155"/>
      <c r="J385" s="155"/>
      <c r="K385" s="155"/>
      <c r="L385" s="155"/>
      <c r="M385" s="155"/>
      <c r="N385" s="155"/>
      <c r="O385" s="155"/>
      <c r="P385" s="155"/>
      <c r="Q385" s="155"/>
      <c r="R385" s="155"/>
      <c r="S385" s="155"/>
      <c r="T385" s="155"/>
      <c r="U385" s="155"/>
      <c r="V385" s="155"/>
      <c r="W385" s="155"/>
    </row>
    <row r="386" spans="1:23" s="21" customFormat="1" ht="12.75" customHeight="1" x14ac:dyDescent="0.2">
      <c r="A386" s="110" t="s">
        <v>2739</v>
      </c>
      <c r="B386" s="107" t="s">
        <v>2740</v>
      </c>
      <c r="C386" s="153" t="s">
        <v>2739</v>
      </c>
      <c r="D386" s="112">
        <v>0</v>
      </c>
      <c r="E386" s="112">
        <v>0</v>
      </c>
      <c r="F386" s="113" t="str">
        <f t="shared" si="12"/>
        <v>-</v>
      </c>
      <c r="G386" s="155"/>
      <c r="H386" s="155"/>
      <c r="I386" s="155"/>
      <c r="J386" s="155"/>
      <c r="K386" s="155"/>
      <c r="L386" s="155"/>
      <c r="M386" s="155"/>
      <c r="N386" s="155"/>
      <c r="O386" s="155"/>
      <c r="P386" s="155"/>
      <c r="Q386" s="155"/>
      <c r="R386" s="155"/>
      <c r="S386" s="155"/>
      <c r="T386" s="155"/>
      <c r="U386" s="155"/>
      <c r="V386" s="155"/>
      <c r="W386" s="155"/>
    </row>
    <row r="387" spans="1:23" s="21" customFormat="1" ht="12.75" customHeight="1" x14ac:dyDescent="0.2">
      <c r="A387" s="110" t="s">
        <v>2741</v>
      </c>
      <c r="B387" s="114" t="s">
        <v>2742</v>
      </c>
      <c r="C387" s="153" t="s">
        <v>2741</v>
      </c>
      <c r="D387" s="112">
        <v>14333.33</v>
      </c>
      <c r="E387" s="112">
        <v>14333.33</v>
      </c>
      <c r="F387" s="113">
        <f t="shared" si="12"/>
        <v>100</v>
      </c>
      <c r="G387" s="155"/>
      <c r="H387" s="155"/>
      <c r="I387" s="155"/>
      <c r="J387" s="155"/>
      <c r="K387" s="155"/>
      <c r="L387" s="155"/>
      <c r="M387" s="155"/>
      <c r="N387" s="155"/>
      <c r="O387" s="155"/>
      <c r="P387" s="155"/>
      <c r="Q387" s="155"/>
      <c r="R387" s="155"/>
      <c r="S387" s="155"/>
      <c r="T387" s="155"/>
      <c r="U387" s="155"/>
      <c r="V387" s="155"/>
      <c r="W387" s="155"/>
    </row>
    <row r="388" spans="1:23" s="21" customFormat="1" ht="12" customHeight="1" x14ac:dyDescent="0.2">
      <c r="A388" s="110" t="s">
        <v>2743</v>
      </c>
      <c r="B388" s="114" t="s">
        <v>2744</v>
      </c>
      <c r="C388" s="153" t="s">
        <v>2743</v>
      </c>
      <c r="D388" s="112">
        <v>0</v>
      </c>
      <c r="E388" s="112">
        <v>0</v>
      </c>
      <c r="F388" s="113" t="str">
        <f t="shared" si="12"/>
        <v>-</v>
      </c>
      <c r="G388" s="155"/>
      <c r="H388" s="155"/>
      <c r="I388" s="155"/>
      <c r="J388" s="155"/>
      <c r="K388" s="155"/>
      <c r="L388" s="155"/>
      <c r="M388" s="155"/>
      <c r="N388" s="155"/>
      <c r="O388" s="155"/>
      <c r="P388" s="155"/>
      <c r="Q388" s="155"/>
      <c r="R388" s="155"/>
      <c r="S388" s="155"/>
      <c r="T388" s="155"/>
      <c r="U388" s="155"/>
      <c r="V388" s="155"/>
      <c r="W388" s="155"/>
    </row>
    <row r="389" spans="1:23" s="21" customFormat="1" ht="12.75" customHeight="1" x14ac:dyDescent="0.2">
      <c r="A389" s="110" t="s">
        <v>2745</v>
      </c>
      <c r="B389" s="114" t="s">
        <v>2746</v>
      </c>
      <c r="C389" s="153" t="s">
        <v>2745</v>
      </c>
      <c r="D389" s="112">
        <v>0</v>
      </c>
      <c r="E389" s="112">
        <v>0</v>
      </c>
      <c r="F389" s="113" t="str">
        <f t="shared" si="12"/>
        <v>-</v>
      </c>
      <c r="G389" s="155"/>
      <c r="H389" s="155"/>
      <c r="I389" s="155"/>
      <c r="J389" s="155"/>
      <c r="K389" s="155"/>
      <c r="L389" s="155"/>
      <c r="M389" s="155"/>
      <c r="N389" s="155"/>
      <c r="O389" s="155"/>
      <c r="P389" s="155"/>
      <c r="Q389" s="155"/>
      <c r="R389" s="155"/>
      <c r="S389" s="155"/>
      <c r="T389" s="155"/>
      <c r="U389" s="155"/>
      <c r="V389" s="155"/>
      <c r="W389" s="155"/>
    </row>
    <row r="390" spans="1:23" s="21" customFormat="1" ht="12.75" customHeight="1" x14ac:dyDescent="0.2">
      <c r="A390" s="110" t="s">
        <v>2747</v>
      </c>
      <c r="B390" s="114" t="s">
        <v>2748</v>
      </c>
      <c r="C390" s="153" t="s">
        <v>2747</v>
      </c>
      <c r="D390" s="112">
        <v>0</v>
      </c>
      <c r="E390" s="112">
        <v>0</v>
      </c>
      <c r="F390" s="113" t="str">
        <f t="shared" si="12"/>
        <v>-</v>
      </c>
      <c r="G390" s="155"/>
      <c r="H390" s="155"/>
      <c r="I390" s="155"/>
      <c r="J390" s="155"/>
      <c r="K390" s="155"/>
      <c r="L390" s="155"/>
      <c r="M390" s="155"/>
      <c r="N390" s="155"/>
      <c r="O390" s="155"/>
      <c r="P390" s="155"/>
      <c r="Q390" s="155"/>
      <c r="R390" s="155"/>
      <c r="S390" s="155"/>
      <c r="T390" s="155"/>
      <c r="U390" s="155"/>
      <c r="V390" s="155"/>
      <c r="W390" s="155"/>
    </row>
    <row r="391" spans="1:23" s="21" customFormat="1" ht="12.75" customHeight="1" x14ac:dyDescent="0.2">
      <c r="A391" s="179" t="s">
        <v>2749</v>
      </c>
      <c r="B391" s="180" t="s">
        <v>2750</v>
      </c>
      <c r="C391" s="181" t="s">
        <v>2749</v>
      </c>
      <c r="D391" s="182">
        <v>0</v>
      </c>
      <c r="E391" s="182">
        <v>0</v>
      </c>
      <c r="F391" s="183" t="str">
        <f t="shared" si="12"/>
        <v>-</v>
      </c>
      <c r="G391" s="155"/>
      <c r="H391" s="155"/>
      <c r="I391" s="155"/>
      <c r="J391" s="155"/>
      <c r="K391" s="155"/>
      <c r="L391" s="155"/>
      <c r="M391" s="155"/>
      <c r="N391" s="155"/>
      <c r="O391" s="155"/>
      <c r="P391" s="155"/>
      <c r="Q391" s="155"/>
      <c r="R391" s="155"/>
      <c r="S391" s="155"/>
      <c r="T391" s="155"/>
      <c r="U391" s="155"/>
      <c r="V391" s="155"/>
      <c r="W391" s="155"/>
    </row>
    <row r="392" spans="1:23" s="21" customFormat="1" ht="12.75" customHeight="1" x14ac:dyDescent="0.2">
      <c r="A392" s="179" t="s">
        <v>2751</v>
      </c>
      <c r="B392" s="180" t="s">
        <v>2752</v>
      </c>
      <c r="C392" s="181" t="s">
        <v>2751</v>
      </c>
      <c r="D392" s="182">
        <v>0</v>
      </c>
      <c r="E392" s="182">
        <v>0</v>
      </c>
      <c r="F392" s="183" t="str">
        <f t="shared" si="12"/>
        <v>-</v>
      </c>
      <c r="G392" s="155"/>
      <c r="H392" s="155"/>
      <c r="I392" s="155"/>
      <c r="J392" s="155"/>
      <c r="K392" s="155"/>
      <c r="L392" s="155"/>
      <c r="M392" s="155"/>
      <c r="N392" s="155"/>
      <c r="O392" s="155"/>
      <c r="P392" s="155"/>
      <c r="Q392" s="155"/>
      <c r="R392" s="155"/>
      <c r="S392" s="155"/>
      <c r="T392" s="155"/>
      <c r="U392" s="155"/>
      <c r="V392" s="155"/>
      <c r="W392" s="155"/>
    </row>
    <row r="393" spans="1:23" s="21" customFormat="1" ht="12.75" customHeight="1" x14ac:dyDescent="0.2">
      <c r="A393" s="179" t="s">
        <v>2753</v>
      </c>
      <c r="B393" s="180" t="s">
        <v>2754</v>
      </c>
      <c r="C393" s="181" t="s">
        <v>2753</v>
      </c>
      <c r="D393" s="182">
        <v>0</v>
      </c>
      <c r="E393" s="182">
        <v>0</v>
      </c>
      <c r="F393" s="183" t="str">
        <f t="shared" si="12"/>
        <v>-</v>
      </c>
      <c r="G393" s="155"/>
      <c r="H393" s="155"/>
      <c r="I393" s="155"/>
      <c r="J393" s="155"/>
      <c r="K393" s="155"/>
      <c r="L393" s="155"/>
      <c r="M393" s="155"/>
      <c r="N393" s="155"/>
      <c r="O393" s="155"/>
      <c r="P393" s="155"/>
      <c r="Q393" s="155"/>
      <c r="R393" s="155"/>
      <c r="S393" s="155"/>
      <c r="T393" s="155"/>
      <c r="U393" s="155"/>
      <c r="V393" s="155"/>
      <c r="W393" s="155"/>
    </row>
    <row r="394" spans="1:23" s="21" customFormat="1" ht="24" customHeight="1" x14ac:dyDescent="0.2">
      <c r="A394" s="179" t="s">
        <v>2755</v>
      </c>
      <c r="B394" s="180" t="s">
        <v>2756</v>
      </c>
      <c r="C394" s="181" t="s">
        <v>2755</v>
      </c>
      <c r="D394" s="182">
        <v>0</v>
      </c>
      <c r="E394" s="182">
        <v>0</v>
      </c>
      <c r="F394" s="183" t="str">
        <f t="shared" si="12"/>
        <v>-</v>
      </c>
      <c r="G394" s="155"/>
      <c r="H394" s="155"/>
      <c r="I394" s="155"/>
      <c r="J394" s="155"/>
      <c r="K394" s="155"/>
      <c r="L394" s="155"/>
      <c r="M394" s="155"/>
      <c r="N394" s="155"/>
      <c r="O394" s="155"/>
      <c r="P394" s="155"/>
      <c r="Q394" s="155"/>
      <c r="R394" s="155"/>
      <c r="S394" s="155"/>
      <c r="T394" s="155"/>
      <c r="U394" s="155"/>
      <c r="V394" s="155"/>
      <c r="W394" s="155"/>
    </row>
    <row r="395" spans="1:23" s="21" customFormat="1" ht="12.75" customHeight="1" x14ac:dyDescent="0.2">
      <c r="A395" s="179" t="s">
        <v>2757</v>
      </c>
      <c r="B395" s="180" t="s">
        <v>2758</v>
      </c>
      <c r="C395" s="181" t="s">
        <v>2757</v>
      </c>
      <c r="D395" s="182">
        <v>0</v>
      </c>
      <c r="E395" s="182">
        <v>0</v>
      </c>
      <c r="F395" s="183" t="str">
        <f t="shared" si="12"/>
        <v>-</v>
      </c>
      <c r="G395" s="155"/>
      <c r="H395" s="155"/>
      <c r="I395" s="155"/>
      <c r="J395" s="155"/>
      <c r="K395" s="155"/>
      <c r="L395" s="155"/>
      <c r="M395" s="155"/>
      <c r="N395" s="155"/>
      <c r="O395" s="155"/>
      <c r="P395" s="155"/>
      <c r="Q395" s="155"/>
      <c r="R395" s="155"/>
      <c r="S395" s="155"/>
      <c r="T395" s="155"/>
      <c r="U395" s="155"/>
      <c r="V395" s="155"/>
      <c r="W395" s="155"/>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s="21" customFormat="1" ht="12.75" customHeight="1" x14ac:dyDescent="0.2">
      <c r="A397" s="184" t="s">
        <v>2761</v>
      </c>
      <c r="B397" s="185" t="s">
        <v>2762</v>
      </c>
      <c r="C397" s="186" t="s">
        <v>2761</v>
      </c>
      <c r="D397" s="127">
        <v>0</v>
      </c>
      <c r="E397" s="142">
        <v>0</v>
      </c>
      <c r="F397" s="187" t="str">
        <f t="shared" si="13"/>
        <v>-</v>
      </c>
      <c r="G397" s="155"/>
      <c r="H397" s="155"/>
      <c r="I397" s="155"/>
      <c r="J397" s="155"/>
      <c r="K397" s="155"/>
      <c r="L397" s="155"/>
      <c r="M397" s="155"/>
      <c r="N397" s="155"/>
      <c r="O397" s="155"/>
      <c r="P397" s="155"/>
      <c r="Q397" s="155"/>
      <c r="R397" s="155"/>
      <c r="S397" s="155"/>
      <c r="T397" s="155"/>
      <c r="U397" s="155"/>
      <c r="V397" s="155"/>
      <c r="W397" s="155"/>
    </row>
    <row r="398" spans="1:23" s="21" customFormat="1" ht="15" customHeight="1" x14ac:dyDescent="0.2">
      <c r="A398" s="188"/>
      <c r="B398" s="149"/>
      <c r="C398" s="189"/>
      <c r="D398" s="190"/>
      <c r="E398" s="190"/>
      <c r="F398" s="190"/>
      <c r="G398" s="155"/>
      <c r="H398" s="155"/>
      <c r="I398" s="155"/>
      <c r="J398" s="155"/>
      <c r="K398" s="155"/>
      <c r="L398" s="155"/>
      <c r="M398" s="155"/>
      <c r="N398" s="155"/>
      <c r="O398" s="155"/>
      <c r="P398" s="155"/>
      <c r="Q398" s="155"/>
      <c r="R398" s="155"/>
      <c r="S398" s="155"/>
      <c r="T398" s="155"/>
      <c r="U398" s="155"/>
      <c r="V398" s="155"/>
      <c r="W398" s="155"/>
    </row>
    <row r="399" spans="1:23" s="21" customFormat="1" ht="15" customHeight="1" x14ac:dyDescent="0.2">
      <c r="A399" s="188"/>
      <c r="B399" s="149"/>
      <c r="C399" s="189"/>
      <c r="D399" s="190"/>
      <c r="E399" s="190"/>
      <c r="F399" s="190"/>
      <c r="G399" s="155"/>
      <c r="H399" s="155"/>
      <c r="I399" s="155"/>
      <c r="J399" s="155"/>
      <c r="K399" s="155"/>
      <c r="L399" s="155"/>
      <c r="M399" s="155"/>
      <c r="N399" s="155"/>
      <c r="O399" s="155"/>
      <c r="P399" s="155"/>
      <c r="Q399" s="155"/>
      <c r="R399" s="155"/>
      <c r="S399" s="155"/>
      <c r="T399" s="155"/>
      <c r="U399" s="155"/>
      <c r="V399" s="155"/>
      <c r="W399" s="155"/>
    </row>
    <row r="400" spans="1:23" s="21" customFormat="1" ht="15" customHeight="1" x14ac:dyDescent="0.2">
      <c r="A400" s="188"/>
      <c r="B400" s="149"/>
      <c r="C400" s="189"/>
      <c r="D400" s="190"/>
      <c r="E400" s="190"/>
      <c r="F400" s="190"/>
      <c r="G400" s="155"/>
      <c r="H400" s="155"/>
      <c r="I400" s="155"/>
      <c r="J400" s="155"/>
      <c r="K400" s="155"/>
      <c r="L400" s="155"/>
      <c r="M400" s="155"/>
      <c r="N400" s="155"/>
      <c r="O400" s="155"/>
      <c r="P400" s="155"/>
      <c r="Q400" s="155"/>
      <c r="R400" s="155"/>
      <c r="S400" s="155"/>
      <c r="T400" s="155"/>
      <c r="U400" s="155"/>
      <c r="V400" s="155"/>
      <c r="W400" s="155"/>
    </row>
    <row r="401" spans="1:23" s="21" customFormat="1" ht="15" customHeight="1" x14ac:dyDescent="0.2">
      <c r="A401" s="188"/>
      <c r="B401" s="149"/>
      <c r="C401" s="189"/>
      <c r="D401" s="190"/>
      <c r="E401" s="190"/>
      <c r="F401" s="190"/>
      <c r="G401" s="155"/>
      <c r="H401" s="155"/>
      <c r="I401" s="155"/>
      <c r="J401" s="155"/>
      <c r="K401" s="155"/>
      <c r="L401" s="155"/>
      <c r="M401" s="155"/>
      <c r="N401" s="155"/>
      <c r="O401" s="155"/>
      <c r="P401" s="155"/>
      <c r="Q401" s="155"/>
      <c r="R401" s="155"/>
      <c r="S401" s="155"/>
      <c r="T401" s="155"/>
      <c r="U401" s="155"/>
      <c r="V401" s="155"/>
      <c r="W401" s="155"/>
    </row>
    <row r="402" spans="1:23" s="21" customFormat="1" ht="15" customHeight="1" x14ac:dyDescent="0.2">
      <c r="A402" s="188"/>
      <c r="B402" s="149"/>
      <c r="C402" s="189"/>
      <c r="D402" s="190"/>
      <c r="E402" s="190"/>
      <c r="F402" s="190"/>
      <c r="G402" s="155"/>
      <c r="H402" s="155"/>
      <c r="I402" s="155"/>
      <c r="J402" s="155"/>
      <c r="K402" s="155"/>
      <c r="L402" s="155"/>
      <c r="M402" s="155"/>
      <c r="N402" s="155"/>
      <c r="O402" s="155"/>
      <c r="P402" s="155"/>
      <c r="Q402" s="155"/>
      <c r="R402" s="155"/>
      <c r="S402" s="155"/>
      <c r="T402" s="155"/>
      <c r="U402" s="155"/>
      <c r="V402" s="155"/>
      <c r="W402" s="155"/>
    </row>
    <row r="403" spans="1:23" s="21" customFormat="1" ht="15" customHeight="1" x14ac:dyDescent="0.2">
      <c r="A403" s="188"/>
      <c r="B403" s="149"/>
      <c r="C403" s="189"/>
      <c r="D403" s="190"/>
      <c r="E403" s="190"/>
      <c r="F403" s="190"/>
      <c r="G403" s="155"/>
      <c r="H403" s="155"/>
      <c r="I403" s="155"/>
      <c r="J403" s="155"/>
      <c r="K403" s="155"/>
      <c r="L403" s="155"/>
      <c r="M403" s="155"/>
      <c r="N403" s="155"/>
      <c r="O403" s="155"/>
      <c r="P403" s="155"/>
      <c r="Q403" s="155"/>
      <c r="R403" s="155"/>
      <c r="S403" s="155"/>
      <c r="T403" s="155"/>
      <c r="U403" s="155"/>
      <c r="V403" s="155"/>
      <c r="W403" s="155"/>
    </row>
    <row r="404" spans="1:23" s="21" customFormat="1" ht="15" customHeight="1" x14ac:dyDescent="0.2">
      <c r="A404" s="188"/>
      <c r="B404" s="149"/>
      <c r="C404" s="189"/>
      <c r="D404" s="190"/>
      <c r="E404" s="190"/>
      <c r="F404" s="190"/>
      <c r="G404" s="155"/>
      <c r="H404" s="155"/>
      <c r="I404" s="155"/>
      <c r="J404" s="155"/>
      <c r="K404" s="155"/>
      <c r="L404" s="155"/>
      <c r="M404" s="155"/>
      <c r="N404" s="155"/>
      <c r="O404" s="155"/>
      <c r="P404" s="155"/>
      <c r="Q404" s="155"/>
      <c r="R404" s="155"/>
      <c r="S404" s="155"/>
      <c r="T404" s="155"/>
      <c r="U404" s="155"/>
      <c r="V404" s="155"/>
      <c r="W404" s="155"/>
    </row>
    <row r="405" spans="1:23" s="21" customFormat="1" ht="15" customHeight="1" x14ac:dyDescent="0.2">
      <c r="A405" s="188"/>
      <c r="B405" s="149"/>
      <c r="C405" s="189"/>
      <c r="D405" s="190"/>
      <c r="E405" s="190"/>
      <c r="F405" s="190"/>
      <c r="G405" s="155"/>
      <c r="H405" s="155"/>
      <c r="I405" s="155"/>
      <c r="J405" s="155"/>
      <c r="K405" s="155"/>
      <c r="L405" s="155"/>
      <c r="M405" s="155"/>
      <c r="N405" s="155"/>
      <c r="O405" s="155"/>
      <c r="P405" s="155"/>
      <c r="Q405" s="155"/>
      <c r="R405" s="155"/>
      <c r="S405" s="155"/>
      <c r="T405" s="155"/>
      <c r="U405" s="155"/>
      <c r="V405" s="155"/>
      <c r="W405" s="155"/>
    </row>
    <row r="406" spans="1:23" s="21" customFormat="1" ht="15" customHeight="1" x14ac:dyDescent="0.2">
      <c r="A406" s="188"/>
      <c r="B406" s="149"/>
      <c r="C406" s="189"/>
      <c r="D406" s="190"/>
      <c r="E406" s="190"/>
      <c r="F406" s="190"/>
      <c r="G406" s="155"/>
      <c r="H406" s="155"/>
      <c r="I406" s="155"/>
      <c r="J406" s="155"/>
      <c r="K406" s="155"/>
      <c r="L406" s="155"/>
      <c r="M406" s="155"/>
      <c r="N406" s="155"/>
      <c r="O406" s="155"/>
      <c r="P406" s="155"/>
      <c r="Q406" s="155"/>
      <c r="R406" s="155"/>
      <c r="S406" s="155"/>
      <c r="T406" s="155"/>
      <c r="U406" s="155"/>
      <c r="V406" s="155"/>
      <c r="W406" s="155"/>
    </row>
    <row r="407" spans="1:23" s="21" customFormat="1" ht="15" customHeight="1" x14ac:dyDescent="0.2">
      <c r="A407" s="188"/>
      <c r="B407" s="149"/>
      <c r="C407" s="189"/>
      <c r="D407" s="190"/>
      <c r="E407" s="190"/>
      <c r="F407" s="190"/>
      <c r="G407" s="155"/>
      <c r="H407" s="155"/>
      <c r="I407" s="155"/>
      <c r="J407" s="155"/>
      <c r="K407" s="155"/>
      <c r="L407" s="155"/>
      <c r="M407" s="155"/>
      <c r="N407" s="155"/>
      <c r="O407" s="155"/>
      <c r="P407" s="155"/>
      <c r="Q407" s="155"/>
      <c r="R407" s="155"/>
      <c r="S407" s="155"/>
      <c r="T407" s="155"/>
      <c r="U407" s="155"/>
      <c r="V407" s="155"/>
      <c r="W407" s="155"/>
    </row>
    <row r="408" spans="1:23" s="21" customFormat="1" ht="15" customHeight="1" x14ac:dyDescent="0.2">
      <c r="A408" s="188"/>
      <c r="B408" s="149"/>
      <c r="C408" s="189"/>
      <c r="D408" s="190"/>
      <c r="E408" s="190"/>
      <c r="F408" s="190"/>
      <c r="G408" s="155"/>
      <c r="H408" s="155"/>
      <c r="I408" s="155"/>
      <c r="J408" s="155"/>
      <c r="K408" s="155"/>
      <c r="L408" s="155"/>
      <c r="M408" s="155"/>
      <c r="N408" s="155"/>
      <c r="O408" s="155"/>
      <c r="P408" s="155"/>
      <c r="Q408" s="155"/>
      <c r="R408" s="155"/>
      <c r="S408" s="155"/>
      <c r="T408" s="155"/>
      <c r="U408" s="155"/>
      <c r="V408" s="155"/>
      <c r="W408" s="155"/>
    </row>
    <row r="409" spans="1:23" s="21" customFormat="1" ht="15" customHeight="1" x14ac:dyDescent="0.2">
      <c r="A409" s="188"/>
      <c r="B409" s="149"/>
      <c r="C409" s="189"/>
      <c r="D409" s="190"/>
      <c r="E409" s="190"/>
      <c r="F409" s="190"/>
      <c r="G409" s="155"/>
      <c r="H409" s="155"/>
      <c r="I409" s="155"/>
      <c r="J409" s="155"/>
      <c r="K409" s="155"/>
      <c r="L409" s="155"/>
      <c r="M409" s="155"/>
      <c r="N409" s="155"/>
      <c r="O409" s="155"/>
      <c r="P409" s="155"/>
      <c r="Q409" s="155"/>
      <c r="R409" s="155"/>
      <c r="S409" s="155"/>
      <c r="T409" s="155"/>
      <c r="U409" s="155"/>
      <c r="V409" s="155"/>
      <c r="W409" s="155"/>
    </row>
    <row r="410" spans="1:23" s="21" customFormat="1" ht="15" customHeight="1" x14ac:dyDescent="0.2">
      <c r="A410" s="188"/>
      <c r="B410" s="149"/>
      <c r="C410" s="189"/>
      <c r="D410" s="190"/>
      <c r="E410" s="190"/>
      <c r="F410" s="190"/>
      <c r="G410" s="155"/>
      <c r="H410" s="155"/>
      <c r="I410" s="155"/>
      <c r="J410" s="155"/>
      <c r="K410" s="155"/>
      <c r="L410" s="155"/>
      <c r="M410" s="155"/>
      <c r="N410" s="155"/>
      <c r="O410" s="155"/>
      <c r="P410" s="155"/>
      <c r="Q410" s="155"/>
      <c r="R410" s="155"/>
      <c r="S410" s="155"/>
      <c r="T410" s="155"/>
      <c r="U410" s="155"/>
      <c r="V410" s="155"/>
      <c r="W410" s="155"/>
    </row>
    <row r="411" spans="1:23" s="21" customFormat="1" ht="15" customHeight="1" x14ac:dyDescent="0.2">
      <c r="A411" s="188"/>
      <c r="B411" s="149"/>
      <c r="C411" s="189"/>
      <c r="D411" s="190"/>
      <c r="E411" s="190"/>
      <c r="F411" s="190"/>
      <c r="G411" s="155"/>
      <c r="H411" s="155"/>
      <c r="I411" s="155"/>
      <c r="J411" s="155"/>
      <c r="K411" s="155"/>
      <c r="L411" s="155"/>
      <c r="M411" s="155"/>
      <c r="N411" s="155"/>
      <c r="O411" s="155"/>
      <c r="P411" s="155"/>
      <c r="Q411" s="155"/>
      <c r="R411" s="155"/>
      <c r="S411" s="155"/>
      <c r="T411" s="155"/>
      <c r="U411" s="155"/>
      <c r="V411" s="155"/>
      <c r="W411" s="155"/>
    </row>
    <row r="412" spans="1:23" s="21" customFormat="1" ht="15" customHeight="1" x14ac:dyDescent="0.2">
      <c r="A412" s="188"/>
      <c r="B412" s="149"/>
      <c r="C412" s="189"/>
      <c r="D412" s="190"/>
      <c r="E412" s="190"/>
      <c r="F412" s="190"/>
      <c r="G412" s="155"/>
      <c r="H412" s="155"/>
      <c r="I412" s="155"/>
      <c r="J412" s="155"/>
      <c r="K412" s="155"/>
      <c r="L412" s="155"/>
      <c r="M412" s="155"/>
      <c r="N412" s="155"/>
      <c r="O412" s="155"/>
      <c r="P412" s="155"/>
      <c r="Q412" s="155"/>
      <c r="R412" s="155"/>
      <c r="S412" s="155"/>
      <c r="T412" s="155"/>
      <c r="U412" s="155"/>
      <c r="V412" s="155"/>
      <c r="W412" s="155"/>
    </row>
    <row r="413" spans="1:23" s="21" customFormat="1" ht="15" customHeight="1" x14ac:dyDescent="0.2">
      <c r="A413" s="188"/>
      <c r="B413" s="149"/>
      <c r="C413" s="189"/>
      <c r="D413" s="190"/>
      <c r="E413" s="190"/>
      <c r="F413" s="190"/>
      <c r="G413" s="155"/>
      <c r="H413" s="155"/>
      <c r="I413" s="155"/>
      <c r="J413" s="155"/>
      <c r="K413" s="155"/>
      <c r="L413" s="155"/>
      <c r="M413" s="155"/>
      <c r="N413" s="155"/>
      <c r="O413" s="155"/>
      <c r="P413" s="155"/>
      <c r="Q413" s="155"/>
      <c r="R413" s="155"/>
      <c r="S413" s="155"/>
      <c r="T413" s="155"/>
      <c r="U413" s="155"/>
      <c r="V413" s="155"/>
      <c r="W413" s="155"/>
    </row>
    <row r="414" spans="1:23" s="21" customFormat="1" ht="15" customHeight="1" x14ac:dyDescent="0.2">
      <c r="A414" s="188"/>
      <c r="B414" s="149"/>
      <c r="C414" s="189"/>
      <c r="D414" s="190"/>
      <c r="E414" s="190"/>
      <c r="F414" s="190"/>
      <c r="G414" s="155"/>
      <c r="H414" s="155"/>
      <c r="I414" s="155"/>
      <c r="J414" s="155"/>
      <c r="K414" s="155"/>
      <c r="L414" s="155"/>
      <c r="M414" s="155"/>
      <c r="N414" s="155"/>
      <c r="O414" s="155"/>
      <c r="P414" s="155"/>
      <c r="Q414" s="155"/>
      <c r="R414" s="155"/>
      <c r="S414" s="155"/>
      <c r="T414" s="155"/>
      <c r="U414" s="155"/>
      <c r="V414" s="155"/>
      <c r="W414" s="155"/>
    </row>
    <row r="415" spans="1:23" s="21" customFormat="1" ht="15" customHeight="1" x14ac:dyDescent="0.2">
      <c r="A415" s="188"/>
      <c r="B415" s="149"/>
      <c r="C415" s="189"/>
      <c r="D415" s="190"/>
      <c r="E415" s="190"/>
      <c r="F415" s="190"/>
      <c r="G415" s="155"/>
      <c r="H415" s="155"/>
      <c r="I415" s="155"/>
      <c r="J415" s="155"/>
      <c r="K415" s="155"/>
      <c r="L415" s="155"/>
      <c r="M415" s="155"/>
      <c r="N415" s="155"/>
      <c r="O415" s="155"/>
      <c r="P415" s="155"/>
      <c r="Q415" s="155"/>
      <c r="R415" s="155"/>
      <c r="S415" s="155"/>
      <c r="T415" s="155"/>
      <c r="U415" s="155"/>
      <c r="V415" s="155"/>
      <c r="W415" s="155"/>
    </row>
    <row r="416" spans="1:23" s="21" customFormat="1" ht="15" customHeight="1" x14ac:dyDescent="0.2">
      <c r="A416" s="188"/>
      <c r="B416" s="149"/>
      <c r="C416" s="189"/>
      <c r="D416" s="190"/>
      <c r="E416" s="190"/>
      <c r="F416" s="190"/>
      <c r="G416" s="155"/>
      <c r="H416" s="155"/>
      <c r="I416" s="155"/>
      <c r="J416" s="155"/>
      <c r="K416" s="155"/>
      <c r="L416" s="155"/>
      <c r="M416" s="155"/>
      <c r="N416" s="155"/>
      <c r="O416" s="155"/>
      <c r="P416" s="155"/>
      <c r="Q416" s="155"/>
      <c r="R416" s="155"/>
      <c r="S416" s="155"/>
      <c r="T416" s="155"/>
      <c r="U416" s="155"/>
      <c r="V416" s="155"/>
      <c r="W416" s="155"/>
    </row>
    <row r="417" spans="1:23" s="21" customFormat="1" ht="15" customHeight="1" x14ac:dyDescent="0.2">
      <c r="A417" s="188"/>
      <c r="B417" s="149"/>
      <c r="C417" s="189"/>
      <c r="D417" s="190"/>
      <c r="E417" s="190"/>
      <c r="F417" s="190"/>
      <c r="G417" s="155"/>
      <c r="H417" s="155"/>
      <c r="I417" s="155"/>
      <c r="J417" s="155"/>
      <c r="K417" s="155"/>
      <c r="L417" s="155"/>
      <c r="M417" s="155"/>
      <c r="N417" s="155"/>
      <c r="O417" s="155"/>
      <c r="P417" s="155"/>
      <c r="Q417" s="155"/>
      <c r="R417" s="155"/>
      <c r="S417" s="155"/>
      <c r="T417" s="155"/>
      <c r="U417" s="155"/>
      <c r="V417" s="155"/>
      <c r="W417" s="155"/>
    </row>
    <row r="418" spans="1:23" s="21" customFormat="1" ht="15" customHeight="1" x14ac:dyDescent="0.2">
      <c r="A418" s="188"/>
      <c r="B418" s="149"/>
      <c r="C418" s="189"/>
      <c r="D418" s="190"/>
      <c r="E418" s="190"/>
      <c r="F418" s="190"/>
      <c r="G418" s="155"/>
      <c r="H418" s="155"/>
      <c r="I418" s="155"/>
      <c r="J418" s="155"/>
      <c r="K418" s="155"/>
      <c r="L418" s="155"/>
      <c r="M418" s="155"/>
      <c r="N418" s="155"/>
      <c r="O418" s="155"/>
      <c r="P418" s="155"/>
      <c r="Q418" s="155"/>
      <c r="R418" s="155"/>
      <c r="S418" s="155"/>
      <c r="T418" s="155"/>
      <c r="U418" s="155"/>
      <c r="V418" s="155"/>
      <c r="W418" s="155"/>
    </row>
    <row r="419" spans="1:23" s="21" customFormat="1" ht="15" customHeight="1" x14ac:dyDescent="0.2">
      <c r="A419" s="188"/>
      <c r="B419" s="149"/>
      <c r="C419" s="189"/>
      <c r="D419" s="190"/>
      <c r="E419" s="190"/>
      <c r="F419" s="190"/>
      <c r="G419" s="155"/>
      <c r="H419" s="155"/>
      <c r="I419" s="155"/>
      <c r="J419" s="155"/>
      <c r="K419" s="155"/>
      <c r="L419" s="155"/>
      <c r="M419" s="155"/>
      <c r="N419" s="155"/>
      <c r="O419" s="155"/>
      <c r="P419" s="155"/>
      <c r="Q419" s="155"/>
      <c r="R419" s="155"/>
      <c r="S419" s="155"/>
      <c r="T419" s="155"/>
      <c r="U419" s="155"/>
      <c r="V419" s="155"/>
      <c r="W419" s="155"/>
    </row>
    <row r="420" spans="1:23" s="21" customFormat="1" ht="15" customHeight="1" x14ac:dyDescent="0.2">
      <c r="A420" s="188"/>
      <c r="B420" s="149"/>
      <c r="C420" s="189"/>
      <c r="D420" s="190"/>
      <c r="E420" s="190"/>
      <c r="F420" s="190"/>
      <c r="G420" s="155"/>
      <c r="H420" s="155"/>
      <c r="I420" s="155"/>
      <c r="J420" s="155"/>
      <c r="K420" s="155"/>
      <c r="L420" s="155"/>
      <c r="M420" s="155"/>
      <c r="N420" s="155"/>
      <c r="O420" s="155"/>
      <c r="P420" s="155"/>
      <c r="Q420" s="155"/>
      <c r="R420" s="155"/>
      <c r="S420" s="155"/>
      <c r="T420" s="155"/>
      <c r="U420" s="155"/>
      <c r="V420" s="155"/>
      <c r="W420" s="155"/>
    </row>
    <row r="421" spans="1:23" s="21" customFormat="1" ht="15" customHeight="1" x14ac:dyDescent="0.2">
      <c r="A421" s="188"/>
      <c r="B421" s="149"/>
      <c r="C421" s="189"/>
      <c r="D421" s="190"/>
      <c r="E421" s="190"/>
      <c r="F421" s="190"/>
      <c r="G421" s="155"/>
      <c r="H421" s="155"/>
      <c r="I421" s="155"/>
      <c r="J421" s="155"/>
      <c r="K421" s="155"/>
      <c r="L421" s="155"/>
      <c r="M421" s="155"/>
      <c r="N421" s="155"/>
      <c r="O421" s="155"/>
      <c r="P421" s="155"/>
      <c r="Q421" s="155"/>
      <c r="R421" s="155"/>
      <c r="S421" s="155"/>
      <c r="T421" s="155"/>
      <c r="U421" s="155"/>
      <c r="V421" s="155"/>
      <c r="W421" s="155"/>
    </row>
    <row r="422" spans="1:23" s="21" customFormat="1" ht="15" customHeight="1" x14ac:dyDescent="0.2">
      <c r="A422" s="188"/>
      <c r="B422" s="149"/>
      <c r="C422" s="189"/>
      <c r="D422" s="190"/>
      <c r="E422" s="190"/>
      <c r="F422" s="190"/>
      <c r="G422" s="155"/>
      <c r="H422" s="155"/>
      <c r="I422" s="155"/>
      <c r="J422" s="155"/>
      <c r="K422" s="155"/>
      <c r="L422" s="155"/>
      <c r="M422" s="155"/>
      <c r="N422" s="155"/>
      <c r="O422" s="155"/>
      <c r="P422" s="155"/>
      <c r="Q422" s="155"/>
      <c r="R422" s="155"/>
      <c r="S422" s="155"/>
      <c r="T422" s="155"/>
      <c r="U422" s="155"/>
      <c r="V422" s="155"/>
      <c r="W422" s="155"/>
    </row>
    <row r="423" spans="1:23" s="21" customFormat="1" ht="15" customHeight="1" x14ac:dyDescent="0.2">
      <c r="A423" s="188"/>
      <c r="B423" s="149"/>
      <c r="C423" s="189"/>
      <c r="D423" s="190"/>
      <c r="E423" s="190"/>
      <c r="F423" s="190"/>
      <c r="G423" s="155"/>
      <c r="H423" s="155"/>
      <c r="I423" s="155"/>
      <c r="J423" s="155"/>
      <c r="K423" s="155"/>
      <c r="L423" s="155"/>
      <c r="M423" s="155"/>
      <c r="N423" s="155"/>
      <c r="O423" s="155"/>
      <c r="P423" s="155"/>
      <c r="Q423" s="155"/>
      <c r="R423" s="155"/>
      <c r="S423" s="155"/>
      <c r="T423" s="155"/>
      <c r="U423" s="155"/>
      <c r="V423" s="155"/>
      <c r="W423" s="155"/>
    </row>
    <row r="424" spans="1:23" s="21" customFormat="1" ht="15" customHeight="1" x14ac:dyDescent="0.2">
      <c r="A424" s="188"/>
      <c r="B424" s="149"/>
      <c r="C424" s="189"/>
      <c r="D424" s="190"/>
      <c r="E424" s="190"/>
      <c r="F424" s="190"/>
      <c r="G424" s="155"/>
      <c r="H424" s="155"/>
      <c r="I424" s="155"/>
      <c r="J424" s="155"/>
      <c r="K424" s="155"/>
      <c r="L424" s="155"/>
      <c r="M424" s="155"/>
      <c r="N424" s="155"/>
      <c r="O424" s="155"/>
      <c r="P424" s="155"/>
      <c r="Q424" s="155"/>
      <c r="R424" s="155"/>
      <c r="S424" s="155"/>
      <c r="T424" s="155"/>
      <c r="U424" s="155"/>
      <c r="V424" s="155"/>
      <c r="W424" s="155"/>
    </row>
    <row r="425" spans="1:23" s="21" customFormat="1" ht="15" customHeight="1" x14ac:dyDescent="0.2">
      <c r="A425" s="188"/>
      <c r="B425" s="149"/>
      <c r="C425" s="189"/>
      <c r="D425" s="190"/>
      <c r="E425" s="190"/>
      <c r="F425" s="190"/>
      <c r="G425" s="155"/>
      <c r="H425" s="155"/>
      <c r="I425" s="155"/>
      <c r="J425" s="155"/>
      <c r="K425" s="155"/>
      <c r="L425" s="155"/>
      <c r="M425" s="155"/>
      <c r="N425" s="155"/>
      <c r="O425" s="155"/>
      <c r="P425" s="155"/>
      <c r="Q425" s="155"/>
      <c r="R425" s="155"/>
      <c r="S425" s="155"/>
      <c r="T425" s="155"/>
      <c r="U425" s="155"/>
      <c r="V425" s="155"/>
      <c r="W425" s="155"/>
    </row>
    <row r="426" spans="1:23" s="21" customFormat="1" ht="15" customHeight="1" x14ac:dyDescent="0.2">
      <c r="A426" s="188"/>
      <c r="B426" s="149"/>
      <c r="C426" s="189"/>
      <c r="D426" s="190"/>
      <c r="E426" s="190"/>
      <c r="F426" s="190"/>
      <c r="G426" s="155"/>
      <c r="H426" s="155"/>
      <c r="I426" s="155"/>
      <c r="J426" s="155"/>
      <c r="K426" s="155"/>
      <c r="L426" s="155"/>
      <c r="M426" s="155"/>
      <c r="N426" s="155"/>
      <c r="O426" s="155"/>
      <c r="P426" s="155"/>
      <c r="Q426" s="155"/>
      <c r="R426" s="155"/>
      <c r="S426" s="155"/>
      <c r="T426" s="155"/>
      <c r="U426" s="155"/>
      <c r="V426" s="155"/>
      <c r="W426" s="155"/>
    </row>
    <row r="427" spans="1:23" s="21" customFormat="1" ht="15" customHeight="1" x14ac:dyDescent="0.2">
      <c r="A427" s="188"/>
      <c r="B427" s="149"/>
      <c r="C427" s="189"/>
      <c r="D427" s="190"/>
      <c r="E427" s="190"/>
      <c r="F427" s="190"/>
      <c r="G427" s="155"/>
      <c r="H427" s="155"/>
      <c r="I427" s="155"/>
      <c r="J427" s="155"/>
      <c r="K427" s="155"/>
      <c r="L427" s="155"/>
      <c r="M427" s="155"/>
      <c r="N427" s="155"/>
      <c r="O427" s="155"/>
      <c r="P427" s="155"/>
      <c r="Q427" s="155"/>
      <c r="R427" s="155"/>
      <c r="S427" s="155"/>
      <c r="T427" s="155"/>
      <c r="U427" s="155"/>
      <c r="V427" s="155"/>
      <c r="W427" s="155"/>
    </row>
    <row r="428" spans="1:23" s="21" customFormat="1" ht="15" customHeight="1" x14ac:dyDescent="0.2">
      <c r="A428" s="188"/>
      <c r="B428" s="149"/>
      <c r="C428" s="189"/>
      <c r="D428" s="190"/>
      <c r="E428" s="190"/>
      <c r="F428" s="190"/>
      <c r="G428" s="155"/>
      <c r="H428" s="155"/>
      <c r="I428" s="155"/>
      <c r="J428" s="155"/>
      <c r="K428" s="155"/>
      <c r="L428" s="155"/>
      <c r="M428" s="155"/>
      <c r="N428" s="155"/>
      <c r="O428" s="155"/>
      <c r="P428" s="155"/>
      <c r="Q428" s="155"/>
      <c r="R428" s="155"/>
      <c r="S428" s="155"/>
      <c r="T428" s="155"/>
      <c r="U428" s="155"/>
      <c r="V428" s="155"/>
      <c r="W428" s="155"/>
    </row>
    <row r="429" spans="1:23" s="21" customFormat="1" ht="15" customHeight="1" x14ac:dyDescent="0.2">
      <c r="A429" s="188"/>
      <c r="B429" s="149"/>
      <c r="C429" s="189"/>
      <c r="D429" s="190"/>
      <c r="E429" s="190"/>
      <c r="F429" s="190"/>
      <c r="G429" s="155"/>
      <c r="H429" s="155"/>
      <c r="I429" s="155"/>
      <c r="J429" s="155"/>
      <c r="K429" s="155"/>
      <c r="L429" s="155"/>
      <c r="M429" s="155"/>
      <c r="N429" s="155"/>
      <c r="O429" s="155"/>
      <c r="P429" s="155"/>
      <c r="Q429" s="155"/>
      <c r="R429" s="155"/>
      <c r="S429" s="155"/>
      <c r="T429" s="155"/>
      <c r="U429" s="155"/>
      <c r="V429" s="155"/>
      <c r="W429" s="155"/>
    </row>
    <row r="430" spans="1:23" s="21" customFormat="1" ht="15" customHeight="1" x14ac:dyDescent="0.2">
      <c r="A430" s="188"/>
      <c r="B430" s="149"/>
      <c r="C430" s="189"/>
      <c r="D430" s="190"/>
      <c r="E430" s="190"/>
      <c r="F430" s="190"/>
      <c r="G430" s="155"/>
      <c r="H430" s="155"/>
      <c r="I430" s="155"/>
      <c r="J430" s="155"/>
      <c r="K430" s="155"/>
      <c r="L430" s="155"/>
      <c r="M430" s="155"/>
      <c r="N430" s="155"/>
      <c r="O430" s="155"/>
      <c r="P430" s="155"/>
      <c r="Q430" s="155"/>
      <c r="R430" s="155"/>
      <c r="S430" s="155"/>
      <c r="T430" s="155"/>
      <c r="U430" s="155"/>
      <c r="V430" s="155"/>
      <c r="W430" s="155"/>
    </row>
    <row r="431" spans="1:23" s="21" customFormat="1" ht="15" customHeight="1" x14ac:dyDescent="0.2">
      <c r="A431" s="188"/>
      <c r="B431" s="149"/>
      <c r="C431" s="189"/>
      <c r="D431" s="190"/>
      <c r="E431" s="190"/>
      <c r="F431" s="190"/>
      <c r="G431" s="155"/>
      <c r="H431" s="155"/>
      <c r="I431" s="155"/>
      <c r="J431" s="155"/>
      <c r="K431" s="155"/>
      <c r="L431" s="155"/>
      <c r="M431" s="155"/>
      <c r="N431" s="155"/>
      <c r="O431" s="155"/>
      <c r="P431" s="155"/>
      <c r="Q431" s="155"/>
      <c r="R431" s="155"/>
      <c r="S431" s="155"/>
      <c r="T431" s="155"/>
      <c r="U431" s="155"/>
      <c r="V431" s="155"/>
      <c r="W431" s="155"/>
    </row>
    <row r="432" spans="1:23" s="21" customFormat="1" ht="15" customHeight="1" x14ac:dyDescent="0.2">
      <c r="A432" s="188"/>
      <c r="B432" s="149"/>
      <c r="C432" s="189"/>
      <c r="D432" s="190"/>
      <c r="E432" s="190"/>
      <c r="F432" s="190"/>
      <c r="G432" s="155"/>
      <c r="H432" s="155"/>
      <c r="I432" s="155"/>
      <c r="J432" s="155"/>
      <c r="K432" s="155"/>
      <c r="L432" s="155"/>
      <c r="M432" s="155"/>
      <c r="N432" s="155"/>
      <c r="O432" s="155"/>
      <c r="P432" s="155"/>
      <c r="Q432" s="155"/>
      <c r="R432" s="155"/>
      <c r="S432" s="155"/>
      <c r="T432" s="155"/>
      <c r="U432" s="155"/>
      <c r="V432" s="155"/>
      <c r="W432" s="155"/>
    </row>
    <row r="433" spans="1:23" s="21" customFormat="1" ht="15" customHeight="1" x14ac:dyDescent="0.2">
      <c r="A433" s="188"/>
      <c r="B433" s="149"/>
      <c r="C433" s="189"/>
      <c r="D433" s="190"/>
      <c r="E433" s="190"/>
      <c r="F433" s="190"/>
      <c r="G433" s="155"/>
      <c r="H433" s="155"/>
      <c r="I433" s="155"/>
      <c r="J433" s="155"/>
      <c r="K433" s="155"/>
      <c r="L433" s="155"/>
      <c r="M433" s="155"/>
      <c r="N433" s="155"/>
      <c r="O433" s="155"/>
      <c r="P433" s="155"/>
      <c r="Q433" s="155"/>
      <c r="R433" s="155"/>
      <c r="S433" s="155"/>
      <c r="T433" s="155"/>
      <c r="U433" s="155"/>
      <c r="V433" s="155"/>
      <c r="W433" s="155"/>
    </row>
    <row r="434" spans="1:23" s="21" customFormat="1" ht="15" customHeight="1" x14ac:dyDescent="0.2">
      <c r="A434" s="188"/>
      <c r="B434" s="149"/>
      <c r="C434" s="189"/>
      <c r="D434" s="190"/>
      <c r="E434" s="190"/>
      <c r="F434" s="190"/>
      <c r="G434" s="155"/>
      <c r="H434" s="155"/>
      <c r="I434" s="155"/>
      <c r="J434" s="155"/>
      <c r="K434" s="155"/>
      <c r="L434" s="155"/>
      <c r="M434" s="155"/>
      <c r="N434" s="155"/>
      <c r="O434" s="155"/>
      <c r="P434" s="155"/>
      <c r="Q434" s="155"/>
      <c r="R434" s="155"/>
      <c r="S434" s="155"/>
      <c r="T434" s="155"/>
      <c r="U434" s="155"/>
      <c r="V434" s="155"/>
      <c r="W434" s="155"/>
    </row>
    <row r="435" spans="1:23" s="21" customFormat="1" ht="15" customHeight="1" x14ac:dyDescent="0.2">
      <c r="A435" s="188"/>
      <c r="B435" s="149"/>
      <c r="C435" s="189"/>
      <c r="D435" s="190"/>
      <c r="E435" s="190"/>
      <c r="F435" s="190"/>
      <c r="G435" s="155"/>
      <c r="H435" s="155"/>
      <c r="I435" s="155"/>
      <c r="J435" s="155"/>
      <c r="K435" s="155"/>
      <c r="L435" s="155"/>
      <c r="M435" s="155"/>
      <c r="N435" s="155"/>
      <c r="O435" s="155"/>
      <c r="P435" s="155"/>
      <c r="Q435" s="155"/>
      <c r="R435" s="155"/>
      <c r="S435" s="155"/>
      <c r="T435" s="155"/>
      <c r="U435" s="155"/>
      <c r="V435" s="155"/>
      <c r="W435" s="155"/>
    </row>
    <row r="436" spans="1:23" s="21" customFormat="1" ht="15" customHeight="1" x14ac:dyDescent="0.2">
      <c r="A436" s="188"/>
      <c r="B436" s="149"/>
      <c r="C436" s="189"/>
      <c r="D436" s="190"/>
      <c r="E436" s="190"/>
      <c r="F436" s="190"/>
      <c r="G436" s="155"/>
      <c r="H436" s="155"/>
      <c r="I436" s="155"/>
      <c r="J436" s="155"/>
      <c r="K436" s="155"/>
      <c r="L436" s="155"/>
      <c r="M436" s="155"/>
      <c r="N436" s="155"/>
      <c r="O436" s="155"/>
      <c r="P436" s="155"/>
      <c r="Q436" s="155"/>
      <c r="R436" s="155"/>
      <c r="S436" s="155"/>
      <c r="T436" s="155"/>
      <c r="U436" s="155"/>
      <c r="V436" s="155"/>
      <c r="W436" s="155"/>
    </row>
    <row r="437" spans="1:23" s="21" customFormat="1" ht="15" customHeight="1" x14ac:dyDescent="0.2">
      <c r="A437" s="188"/>
      <c r="B437" s="149"/>
      <c r="C437" s="189"/>
      <c r="D437" s="190"/>
      <c r="E437" s="190"/>
      <c r="F437" s="190"/>
      <c r="G437" s="155"/>
      <c r="H437" s="155"/>
      <c r="I437" s="155"/>
      <c r="J437" s="155"/>
      <c r="K437" s="155"/>
      <c r="L437" s="155"/>
      <c r="M437" s="155"/>
      <c r="N437" s="155"/>
      <c r="O437" s="155"/>
      <c r="P437" s="155"/>
      <c r="Q437" s="155"/>
      <c r="R437" s="155"/>
      <c r="S437" s="155"/>
      <c r="T437" s="155"/>
      <c r="U437" s="155"/>
      <c r="V437" s="155"/>
      <c r="W437" s="155"/>
    </row>
    <row r="438" spans="1:23" s="21" customFormat="1" ht="15" customHeight="1" x14ac:dyDescent="0.2">
      <c r="A438" s="188"/>
      <c r="B438" s="149"/>
      <c r="C438" s="189"/>
      <c r="D438" s="190"/>
      <c r="E438" s="190"/>
      <c r="F438" s="190"/>
      <c r="G438" s="155"/>
      <c r="H438" s="155"/>
      <c r="I438" s="155"/>
      <c r="J438" s="155"/>
      <c r="K438" s="155"/>
      <c r="L438" s="155"/>
      <c r="M438" s="155"/>
      <c r="N438" s="155"/>
      <c r="O438" s="155"/>
      <c r="P438" s="155"/>
      <c r="Q438" s="155"/>
      <c r="R438" s="155"/>
      <c r="S438" s="155"/>
      <c r="T438" s="155"/>
      <c r="U438" s="155"/>
      <c r="V438" s="155"/>
      <c r="W438" s="155"/>
    </row>
    <row r="439" spans="1:23" s="21" customFormat="1" ht="15" customHeight="1" x14ac:dyDescent="0.2">
      <c r="A439" s="188"/>
      <c r="B439" s="149"/>
      <c r="C439" s="189"/>
      <c r="D439" s="190"/>
      <c r="E439" s="190"/>
      <c r="F439" s="190"/>
      <c r="G439" s="155"/>
      <c r="H439" s="155"/>
      <c r="I439" s="155"/>
      <c r="J439" s="155"/>
      <c r="K439" s="155"/>
      <c r="L439" s="155"/>
      <c r="M439" s="155"/>
      <c r="N439" s="155"/>
      <c r="O439" s="155"/>
      <c r="P439" s="155"/>
      <c r="Q439" s="155"/>
      <c r="R439" s="155"/>
      <c r="S439" s="155"/>
      <c r="T439" s="155"/>
      <c r="U439" s="155"/>
      <c r="V439" s="155"/>
      <c r="W439" s="155"/>
    </row>
    <row r="440" spans="1:23" s="21" customFormat="1" ht="15" customHeight="1" x14ac:dyDescent="0.2">
      <c r="A440" s="188"/>
      <c r="B440" s="149"/>
      <c r="C440" s="189"/>
      <c r="D440" s="190"/>
      <c r="E440" s="190"/>
      <c r="F440" s="190"/>
      <c r="G440" s="155"/>
      <c r="H440" s="155"/>
      <c r="I440" s="155"/>
      <c r="J440" s="155"/>
      <c r="K440" s="155"/>
      <c r="L440" s="155"/>
      <c r="M440" s="155"/>
      <c r="N440" s="155"/>
      <c r="O440" s="155"/>
      <c r="P440" s="155"/>
      <c r="Q440" s="155"/>
      <c r="R440" s="155"/>
      <c r="S440" s="155"/>
      <c r="T440" s="155"/>
      <c r="U440" s="155"/>
      <c r="V440" s="155"/>
      <c r="W440" s="155"/>
    </row>
    <row r="441" spans="1:23" s="21" customFormat="1" ht="15" customHeight="1" x14ac:dyDescent="0.2">
      <c r="A441" s="188"/>
      <c r="B441" s="149"/>
      <c r="C441" s="189"/>
      <c r="D441" s="190"/>
      <c r="E441" s="190"/>
      <c r="F441" s="190"/>
      <c r="G441" s="155"/>
      <c r="H441" s="155"/>
      <c r="I441" s="155"/>
      <c r="J441" s="155"/>
      <c r="K441" s="155"/>
      <c r="L441" s="155"/>
      <c r="M441" s="155"/>
      <c r="N441" s="155"/>
      <c r="O441" s="155"/>
      <c r="P441" s="155"/>
      <c r="Q441" s="155"/>
      <c r="R441" s="155"/>
      <c r="S441" s="155"/>
      <c r="T441" s="155"/>
      <c r="U441" s="155"/>
      <c r="V441" s="155"/>
      <c r="W441" s="155"/>
    </row>
    <row r="442" spans="1:23" s="21" customFormat="1" ht="15" customHeight="1" x14ac:dyDescent="0.2">
      <c r="A442" s="188"/>
      <c r="B442" s="149"/>
      <c r="C442" s="189"/>
      <c r="D442" s="190"/>
      <c r="E442" s="190"/>
      <c r="F442" s="190"/>
      <c r="G442" s="155"/>
      <c r="H442" s="155"/>
      <c r="I442" s="155"/>
      <c r="J442" s="155"/>
      <c r="K442" s="155"/>
      <c r="L442" s="155"/>
      <c r="M442" s="155"/>
      <c r="N442" s="155"/>
      <c r="O442" s="155"/>
      <c r="P442" s="155"/>
      <c r="Q442" s="155"/>
      <c r="R442" s="155"/>
      <c r="S442" s="155"/>
      <c r="T442" s="155"/>
      <c r="U442" s="155"/>
      <c r="V442" s="155"/>
      <c r="W442" s="155"/>
    </row>
    <row r="443" spans="1:23" s="21" customFormat="1" ht="15" customHeight="1" x14ac:dyDescent="0.2">
      <c r="A443" s="188"/>
      <c r="B443" s="149"/>
      <c r="C443" s="189"/>
      <c r="D443" s="190"/>
      <c r="E443" s="190"/>
      <c r="F443" s="190"/>
      <c r="G443" s="155"/>
      <c r="H443" s="155"/>
      <c r="I443" s="155"/>
      <c r="J443" s="155"/>
      <c r="K443" s="155"/>
      <c r="L443" s="155"/>
      <c r="M443" s="155"/>
      <c r="N443" s="155"/>
      <c r="O443" s="155"/>
      <c r="P443" s="155"/>
      <c r="Q443" s="155"/>
      <c r="R443" s="155"/>
      <c r="S443" s="155"/>
      <c r="T443" s="155"/>
      <c r="U443" s="155"/>
      <c r="V443" s="155"/>
      <c r="W443" s="155"/>
    </row>
    <row r="444" spans="1:23" s="21" customFormat="1" ht="15" customHeight="1" x14ac:dyDescent="0.2">
      <c r="A444" s="188"/>
      <c r="B444" s="149"/>
      <c r="C444" s="189"/>
      <c r="D444" s="190"/>
      <c r="E444" s="190"/>
      <c r="F444" s="190"/>
      <c r="G444" s="155"/>
      <c r="H444" s="155"/>
      <c r="I444" s="155"/>
      <c r="J444" s="155"/>
      <c r="K444" s="155"/>
      <c r="L444" s="155"/>
      <c r="M444" s="155"/>
      <c r="N444" s="155"/>
      <c r="O444" s="155"/>
      <c r="P444" s="155"/>
      <c r="Q444" s="155"/>
      <c r="R444" s="155"/>
      <c r="S444" s="155"/>
      <c r="T444" s="155"/>
      <c r="U444" s="155"/>
      <c r="V444" s="155"/>
      <c r="W444" s="155"/>
    </row>
    <row r="445" spans="1:23" s="21" customFormat="1" ht="15" customHeight="1" x14ac:dyDescent="0.2">
      <c r="A445" s="188"/>
      <c r="B445" s="149"/>
      <c r="C445" s="189"/>
      <c r="D445" s="190"/>
      <c r="E445" s="190"/>
      <c r="F445" s="190"/>
      <c r="G445" s="155"/>
      <c r="H445" s="155"/>
      <c r="I445" s="155"/>
      <c r="J445" s="155"/>
      <c r="K445" s="155"/>
      <c r="L445" s="155"/>
      <c r="M445" s="155"/>
      <c r="N445" s="155"/>
      <c r="O445" s="155"/>
      <c r="P445" s="155"/>
      <c r="Q445" s="155"/>
      <c r="R445" s="155"/>
      <c r="S445" s="155"/>
      <c r="T445" s="155"/>
      <c r="U445" s="155"/>
      <c r="V445" s="155"/>
      <c r="W445" s="155"/>
    </row>
    <row r="446" spans="1:23" s="21" customFormat="1" ht="15" customHeight="1" x14ac:dyDescent="0.2">
      <c r="A446" s="188"/>
      <c r="B446" s="149"/>
      <c r="C446" s="189"/>
      <c r="D446" s="190"/>
      <c r="E446" s="190"/>
      <c r="F446" s="190"/>
      <c r="G446" s="155"/>
      <c r="H446" s="155"/>
      <c r="I446" s="155"/>
      <c r="J446" s="155"/>
      <c r="K446" s="155"/>
      <c r="L446" s="155"/>
      <c r="M446" s="155"/>
      <c r="N446" s="155"/>
      <c r="O446" s="155"/>
      <c r="P446" s="155"/>
      <c r="Q446" s="155"/>
      <c r="R446" s="155"/>
      <c r="S446" s="155"/>
      <c r="T446" s="155"/>
      <c r="U446" s="155"/>
      <c r="V446" s="155"/>
      <c r="W446" s="155"/>
    </row>
    <row r="447" spans="1:23" s="21" customFormat="1" ht="15" customHeight="1" x14ac:dyDescent="0.2">
      <c r="A447" s="188"/>
      <c r="B447" s="149"/>
      <c r="C447" s="189"/>
      <c r="D447" s="190"/>
      <c r="E447" s="190"/>
      <c r="F447" s="190"/>
      <c r="G447" s="155"/>
      <c r="H447" s="155"/>
      <c r="I447" s="155"/>
      <c r="J447" s="155"/>
      <c r="K447" s="155"/>
      <c r="L447" s="155"/>
      <c r="M447" s="155"/>
      <c r="N447" s="155"/>
      <c r="O447" s="155"/>
      <c r="P447" s="155"/>
      <c r="Q447" s="155"/>
      <c r="R447" s="155"/>
      <c r="S447" s="155"/>
      <c r="T447" s="155"/>
      <c r="U447" s="155"/>
      <c r="V447" s="155"/>
      <c r="W447" s="155"/>
    </row>
    <row r="448" spans="1:23" s="21" customFormat="1" ht="15" customHeight="1" x14ac:dyDescent="0.2">
      <c r="A448" s="188"/>
      <c r="B448" s="149"/>
      <c r="C448" s="189"/>
      <c r="D448" s="190"/>
      <c r="E448" s="190"/>
      <c r="F448" s="190"/>
      <c r="G448" s="155"/>
      <c r="H448" s="155"/>
      <c r="I448" s="155"/>
      <c r="J448" s="155"/>
      <c r="K448" s="155"/>
      <c r="L448" s="155"/>
      <c r="M448" s="155"/>
      <c r="N448" s="155"/>
      <c r="O448" s="155"/>
      <c r="P448" s="155"/>
      <c r="Q448" s="155"/>
      <c r="R448" s="155"/>
      <c r="S448" s="155"/>
      <c r="T448" s="155"/>
      <c r="U448" s="155"/>
      <c r="V448" s="155"/>
      <c r="W448" s="155"/>
    </row>
    <row r="449" spans="1:23" s="21" customFormat="1" ht="15" customHeight="1" x14ac:dyDescent="0.2">
      <c r="A449" s="188"/>
      <c r="B449" s="149"/>
      <c r="C449" s="189"/>
      <c r="D449" s="190"/>
      <c r="E449" s="190"/>
      <c r="F449" s="190"/>
      <c r="G449" s="155"/>
      <c r="H449" s="155"/>
      <c r="I449" s="155"/>
      <c r="J449" s="155"/>
      <c r="K449" s="155"/>
      <c r="L449" s="155"/>
      <c r="M449" s="155"/>
      <c r="N449" s="155"/>
      <c r="O449" s="155"/>
      <c r="P449" s="155"/>
      <c r="Q449" s="155"/>
      <c r="R449" s="155"/>
      <c r="S449" s="155"/>
      <c r="T449" s="155"/>
      <c r="U449" s="155"/>
      <c r="V449" s="155"/>
      <c r="W449" s="155"/>
    </row>
    <row r="450" spans="1:23" s="21" customFormat="1" ht="15" customHeight="1" x14ac:dyDescent="0.2">
      <c r="A450" s="188"/>
      <c r="B450" s="149"/>
      <c r="C450" s="189"/>
      <c r="D450" s="190"/>
      <c r="E450" s="190"/>
      <c r="F450" s="190"/>
      <c r="G450" s="155"/>
      <c r="H450" s="155"/>
      <c r="I450" s="155"/>
      <c r="J450" s="155"/>
      <c r="K450" s="155"/>
      <c r="L450" s="155"/>
      <c r="M450" s="155"/>
      <c r="N450" s="155"/>
      <c r="O450" s="155"/>
      <c r="P450" s="155"/>
      <c r="Q450" s="155"/>
      <c r="R450" s="155"/>
      <c r="S450" s="155"/>
      <c r="T450" s="155"/>
      <c r="U450" s="155"/>
      <c r="V450" s="155"/>
      <c r="W450" s="155"/>
    </row>
    <row r="451" spans="1:23" s="21" customFormat="1" ht="15" customHeight="1" x14ac:dyDescent="0.2">
      <c r="A451" s="188"/>
      <c r="B451" s="149"/>
      <c r="C451" s="189"/>
      <c r="D451" s="190"/>
      <c r="E451" s="190"/>
      <c r="F451" s="190"/>
      <c r="G451" s="155"/>
      <c r="H451" s="155"/>
      <c r="I451" s="155"/>
      <c r="J451" s="155"/>
      <c r="K451" s="155"/>
      <c r="L451" s="155"/>
      <c r="M451" s="155"/>
      <c r="N451" s="155"/>
      <c r="O451" s="155"/>
      <c r="P451" s="155"/>
      <c r="Q451" s="155"/>
      <c r="R451" s="155"/>
      <c r="S451" s="155"/>
      <c r="T451" s="155"/>
      <c r="U451" s="155"/>
      <c r="V451" s="155"/>
      <c r="W451" s="155"/>
    </row>
    <row r="452" spans="1:23" s="21" customFormat="1" ht="15" customHeight="1" x14ac:dyDescent="0.2">
      <c r="A452" s="188"/>
      <c r="B452" s="149"/>
      <c r="C452" s="189"/>
      <c r="D452" s="190"/>
      <c r="E452" s="190"/>
      <c r="F452" s="190"/>
      <c r="G452" s="155"/>
      <c r="H452" s="155"/>
      <c r="I452" s="155"/>
      <c r="J452" s="155"/>
      <c r="K452" s="155"/>
      <c r="L452" s="155"/>
      <c r="M452" s="155"/>
      <c r="N452" s="155"/>
      <c r="O452" s="155"/>
      <c r="P452" s="155"/>
      <c r="Q452" s="155"/>
      <c r="R452" s="155"/>
      <c r="S452" s="155"/>
      <c r="T452" s="155"/>
      <c r="U452" s="155"/>
      <c r="V452" s="155"/>
      <c r="W452" s="155"/>
    </row>
    <row r="453" spans="1:23" s="21" customFormat="1" ht="15" customHeight="1" x14ac:dyDescent="0.2">
      <c r="A453" s="188"/>
      <c r="B453" s="149"/>
      <c r="C453" s="189"/>
      <c r="D453" s="190"/>
      <c r="E453" s="190"/>
      <c r="F453" s="190"/>
      <c r="G453" s="155"/>
      <c r="H453" s="155"/>
      <c r="I453" s="155"/>
      <c r="J453" s="155"/>
      <c r="K453" s="155"/>
      <c r="L453" s="155"/>
      <c r="M453" s="155"/>
      <c r="N453" s="155"/>
      <c r="O453" s="155"/>
      <c r="P453" s="155"/>
      <c r="Q453" s="155"/>
      <c r="R453" s="155"/>
      <c r="S453" s="155"/>
      <c r="T453" s="155"/>
      <c r="U453" s="155"/>
      <c r="V453" s="155"/>
      <c r="W453" s="155"/>
    </row>
    <row r="454" spans="1:23" s="21" customFormat="1" ht="15" customHeight="1" x14ac:dyDescent="0.2">
      <c r="A454" s="188"/>
      <c r="B454" s="149"/>
      <c r="C454" s="189"/>
      <c r="D454" s="190"/>
      <c r="E454" s="190"/>
      <c r="F454" s="190"/>
      <c r="G454" s="155"/>
      <c r="H454" s="155"/>
      <c r="I454" s="155"/>
      <c r="J454" s="155"/>
      <c r="K454" s="155"/>
      <c r="L454" s="155"/>
      <c r="M454" s="155"/>
      <c r="N454" s="155"/>
      <c r="O454" s="155"/>
      <c r="P454" s="155"/>
      <c r="Q454" s="155"/>
      <c r="R454" s="155"/>
      <c r="S454" s="155"/>
      <c r="T454" s="155"/>
      <c r="U454" s="155"/>
      <c r="V454" s="155"/>
      <c r="W454" s="155"/>
    </row>
    <row r="455" spans="1:23" s="21" customFormat="1" ht="15" customHeight="1" x14ac:dyDescent="0.2">
      <c r="A455" s="188"/>
      <c r="B455" s="149"/>
      <c r="C455" s="189"/>
      <c r="D455" s="190"/>
      <c r="E455" s="190"/>
      <c r="F455" s="190"/>
      <c r="G455" s="155"/>
      <c r="H455" s="155"/>
      <c r="I455" s="155"/>
      <c r="J455" s="155"/>
      <c r="K455" s="155"/>
      <c r="L455" s="155"/>
      <c r="M455" s="155"/>
      <c r="N455" s="155"/>
      <c r="O455" s="155"/>
      <c r="P455" s="155"/>
      <c r="Q455" s="155"/>
      <c r="R455" s="155"/>
      <c r="S455" s="155"/>
      <c r="T455" s="155"/>
      <c r="U455" s="155"/>
      <c r="V455" s="155"/>
      <c r="W455" s="155"/>
    </row>
    <row r="456" spans="1:23" s="21" customFormat="1" ht="15" customHeight="1" x14ac:dyDescent="0.2">
      <c r="A456" s="188"/>
      <c r="B456" s="149"/>
      <c r="C456" s="189"/>
      <c r="D456" s="190"/>
      <c r="E456" s="190"/>
      <c r="F456" s="190"/>
      <c r="G456" s="155"/>
      <c r="H456" s="155"/>
      <c r="I456" s="155"/>
      <c r="J456" s="155"/>
      <c r="K456" s="155"/>
      <c r="L456" s="155"/>
      <c r="M456" s="155"/>
      <c r="N456" s="155"/>
      <c r="O456" s="155"/>
      <c r="P456" s="155"/>
      <c r="Q456" s="155"/>
      <c r="R456" s="155"/>
      <c r="S456" s="155"/>
      <c r="T456" s="155"/>
      <c r="U456" s="155"/>
      <c r="V456" s="155"/>
      <c r="W456" s="155"/>
    </row>
    <row r="457" spans="1:23" s="21" customFormat="1" ht="15" customHeight="1" x14ac:dyDescent="0.2">
      <c r="A457" s="188"/>
      <c r="B457" s="149"/>
      <c r="C457" s="189"/>
      <c r="D457" s="190"/>
      <c r="E457" s="190"/>
      <c r="F457" s="190"/>
      <c r="G457" s="155"/>
      <c r="H457" s="155"/>
      <c r="I457" s="155"/>
      <c r="J457" s="155"/>
      <c r="K457" s="155"/>
      <c r="L457" s="155"/>
      <c r="M457" s="155"/>
      <c r="N457" s="155"/>
      <c r="O457" s="155"/>
      <c r="P457" s="155"/>
      <c r="Q457" s="155"/>
      <c r="R457" s="155"/>
      <c r="S457" s="155"/>
      <c r="T457" s="155"/>
      <c r="U457" s="155"/>
      <c r="V457" s="155"/>
      <c r="W457" s="155"/>
    </row>
    <row r="458" spans="1:23" s="21" customFormat="1" ht="15" customHeight="1" x14ac:dyDescent="0.2">
      <c r="A458" s="188"/>
      <c r="B458" s="149"/>
      <c r="C458" s="189"/>
      <c r="D458" s="190"/>
      <c r="E458" s="190"/>
      <c r="F458" s="190"/>
      <c r="G458" s="155"/>
      <c r="H458" s="155"/>
      <c r="I458" s="155"/>
      <c r="J458" s="155"/>
      <c r="K458" s="155"/>
      <c r="L458" s="155"/>
      <c r="M458" s="155"/>
      <c r="N458" s="155"/>
      <c r="O458" s="155"/>
      <c r="P458" s="155"/>
      <c r="Q458" s="155"/>
      <c r="R458" s="155"/>
      <c r="S458" s="155"/>
      <c r="T458" s="155"/>
      <c r="U458" s="155"/>
      <c r="V458" s="155"/>
      <c r="W458" s="155"/>
    </row>
    <row r="459" spans="1:23" s="21" customFormat="1" ht="15" customHeight="1" x14ac:dyDescent="0.2">
      <c r="A459" s="188"/>
      <c r="B459" s="149"/>
      <c r="C459" s="189"/>
      <c r="D459" s="190"/>
      <c r="E459" s="190"/>
      <c r="F459" s="190"/>
      <c r="G459" s="155"/>
      <c r="H459" s="155"/>
      <c r="I459" s="155"/>
      <c r="J459" s="155"/>
      <c r="K459" s="155"/>
      <c r="L459" s="155"/>
      <c r="M459" s="155"/>
      <c r="N459" s="155"/>
      <c r="O459" s="155"/>
      <c r="P459" s="155"/>
      <c r="Q459" s="155"/>
      <c r="R459" s="155"/>
      <c r="S459" s="155"/>
      <c r="T459" s="155"/>
      <c r="U459" s="155"/>
      <c r="V459" s="155"/>
      <c r="W459" s="155"/>
    </row>
    <row r="460" spans="1:23" s="21" customFormat="1" ht="15" customHeight="1" x14ac:dyDescent="0.2">
      <c r="A460" s="188"/>
      <c r="B460" s="149"/>
      <c r="C460" s="189"/>
      <c r="D460" s="190"/>
      <c r="E460" s="190"/>
      <c r="F460" s="190"/>
      <c r="G460" s="155"/>
      <c r="H460" s="155"/>
      <c r="I460" s="155"/>
      <c r="J460" s="155"/>
      <c r="K460" s="155"/>
      <c r="L460" s="155"/>
      <c r="M460" s="155"/>
      <c r="N460" s="155"/>
      <c r="O460" s="155"/>
      <c r="P460" s="155"/>
      <c r="Q460" s="155"/>
      <c r="R460" s="155"/>
      <c r="S460" s="155"/>
      <c r="T460" s="155"/>
      <c r="U460" s="155"/>
      <c r="V460" s="155"/>
      <c r="W460" s="155"/>
    </row>
    <row r="461" spans="1:23" s="21" customFormat="1" ht="15" customHeight="1" x14ac:dyDescent="0.2">
      <c r="A461" s="188"/>
      <c r="B461" s="149"/>
      <c r="C461" s="189"/>
      <c r="D461" s="190"/>
      <c r="E461" s="190"/>
      <c r="F461" s="190"/>
      <c r="G461" s="155"/>
      <c r="H461" s="155"/>
      <c r="I461" s="155"/>
      <c r="J461" s="155"/>
      <c r="K461" s="155"/>
      <c r="L461" s="155"/>
      <c r="M461" s="155"/>
      <c r="N461" s="155"/>
      <c r="O461" s="155"/>
      <c r="P461" s="155"/>
      <c r="Q461" s="155"/>
      <c r="R461" s="155"/>
      <c r="S461" s="155"/>
      <c r="T461" s="155"/>
      <c r="U461" s="155"/>
      <c r="V461" s="155"/>
      <c r="W461" s="155"/>
    </row>
    <row r="462" spans="1:23" s="21" customFormat="1" ht="15" customHeight="1" x14ac:dyDescent="0.2">
      <c r="A462" s="188"/>
      <c r="B462" s="149"/>
      <c r="C462" s="189"/>
      <c r="D462" s="190"/>
      <c r="E462" s="190"/>
      <c r="F462" s="190"/>
      <c r="G462" s="155"/>
      <c r="H462" s="155"/>
      <c r="I462" s="155"/>
      <c r="J462" s="155"/>
      <c r="K462" s="155"/>
      <c r="L462" s="155"/>
      <c r="M462" s="155"/>
      <c r="N462" s="155"/>
      <c r="O462" s="155"/>
      <c r="P462" s="155"/>
      <c r="Q462" s="155"/>
      <c r="R462" s="155"/>
      <c r="S462" s="155"/>
      <c r="T462" s="155"/>
      <c r="U462" s="155"/>
      <c r="V462" s="155"/>
      <c r="W462" s="155"/>
    </row>
    <row r="463" spans="1:23" s="21" customFormat="1" ht="15" customHeight="1" x14ac:dyDescent="0.2">
      <c r="A463" s="188"/>
      <c r="B463" s="149"/>
      <c r="C463" s="189"/>
      <c r="D463" s="190"/>
      <c r="E463" s="190"/>
      <c r="F463" s="190"/>
      <c r="G463" s="155"/>
      <c r="H463" s="155"/>
      <c r="I463" s="155"/>
      <c r="J463" s="155"/>
      <c r="K463" s="155"/>
      <c r="L463" s="155"/>
      <c r="M463" s="155"/>
      <c r="N463" s="155"/>
      <c r="O463" s="155"/>
      <c r="P463" s="155"/>
      <c r="Q463" s="155"/>
      <c r="R463" s="155"/>
      <c r="S463" s="155"/>
      <c r="T463" s="155"/>
      <c r="U463" s="155"/>
      <c r="V463" s="155"/>
      <c r="W463" s="155"/>
    </row>
    <row r="464" spans="1:23" s="21" customFormat="1" ht="15" customHeight="1" x14ac:dyDescent="0.2">
      <c r="A464" s="188"/>
      <c r="B464" s="149"/>
      <c r="C464" s="189"/>
      <c r="D464" s="190"/>
      <c r="E464" s="190"/>
      <c r="F464" s="190"/>
      <c r="G464" s="155"/>
      <c r="H464" s="155"/>
      <c r="I464" s="155"/>
      <c r="J464" s="155"/>
      <c r="K464" s="155"/>
      <c r="L464" s="155"/>
      <c r="M464" s="155"/>
      <c r="N464" s="155"/>
      <c r="O464" s="155"/>
      <c r="P464" s="155"/>
      <c r="Q464" s="155"/>
      <c r="R464" s="155"/>
      <c r="S464" s="155"/>
      <c r="T464" s="155"/>
      <c r="U464" s="155"/>
      <c r="V464" s="155"/>
      <c r="W464" s="155"/>
    </row>
    <row r="465" spans="1:23" s="21" customFormat="1" ht="15" customHeight="1" x14ac:dyDescent="0.2">
      <c r="A465" s="188"/>
      <c r="B465" s="149"/>
      <c r="C465" s="189"/>
      <c r="D465" s="190"/>
      <c r="E465" s="190"/>
      <c r="F465" s="190"/>
      <c r="G465" s="155"/>
      <c r="H465" s="155"/>
      <c r="I465" s="155"/>
      <c r="J465" s="155"/>
      <c r="K465" s="155"/>
      <c r="L465" s="155"/>
      <c r="M465" s="155"/>
      <c r="N465" s="155"/>
      <c r="O465" s="155"/>
      <c r="P465" s="155"/>
      <c r="Q465" s="155"/>
      <c r="R465" s="155"/>
      <c r="S465" s="155"/>
      <c r="T465" s="155"/>
      <c r="U465" s="155"/>
      <c r="V465" s="155"/>
      <c r="W465" s="155"/>
    </row>
    <row r="466" spans="1:23" s="21" customFormat="1" ht="15" customHeight="1" x14ac:dyDescent="0.2">
      <c r="A466" s="188"/>
      <c r="B466" s="149"/>
      <c r="C466" s="189"/>
      <c r="D466" s="190"/>
      <c r="E466" s="190"/>
      <c r="F466" s="190"/>
      <c r="G466" s="155"/>
      <c r="H466" s="155"/>
      <c r="I466" s="155"/>
      <c r="J466" s="155"/>
      <c r="K466" s="155"/>
      <c r="L466" s="155"/>
      <c r="M466" s="155"/>
      <c r="N466" s="155"/>
      <c r="O466" s="155"/>
      <c r="P466" s="155"/>
      <c r="Q466" s="155"/>
      <c r="R466" s="155"/>
      <c r="S466" s="155"/>
      <c r="T466" s="155"/>
      <c r="U466" s="155"/>
      <c r="V466" s="155"/>
      <c r="W466" s="155"/>
    </row>
    <row r="467" spans="1:23" s="21" customFormat="1" ht="15" customHeight="1" x14ac:dyDescent="0.2">
      <c r="A467" s="188"/>
      <c r="B467" s="149"/>
      <c r="C467" s="189"/>
      <c r="D467" s="190"/>
      <c r="E467" s="190"/>
      <c r="F467" s="190"/>
      <c r="G467" s="155"/>
      <c r="H467" s="155"/>
      <c r="I467" s="155"/>
      <c r="J467" s="155"/>
      <c r="K467" s="155"/>
      <c r="L467" s="155"/>
      <c r="M467" s="155"/>
      <c r="N467" s="155"/>
      <c r="O467" s="155"/>
      <c r="P467" s="155"/>
      <c r="Q467" s="155"/>
      <c r="R467" s="155"/>
      <c r="S467" s="155"/>
      <c r="T467" s="155"/>
      <c r="U467" s="155"/>
      <c r="V467" s="155"/>
      <c r="W467" s="155"/>
    </row>
    <row r="468" spans="1:23" s="21" customFormat="1" ht="15" customHeight="1" x14ac:dyDescent="0.2">
      <c r="A468" s="188"/>
      <c r="B468" s="149"/>
      <c r="C468" s="189"/>
      <c r="D468" s="190"/>
      <c r="E468" s="190"/>
      <c r="F468" s="190"/>
      <c r="G468" s="155"/>
      <c r="H468" s="155"/>
      <c r="I468" s="155"/>
      <c r="J468" s="155"/>
      <c r="K468" s="155"/>
      <c r="L468" s="155"/>
      <c r="M468" s="155"/>
      <c r="N468" s="155"/>
      <c r="O468" s="155"/>
      <c r="P468" s="155"/>
      <c r="Q468" s="155"/>
      <c r="R468" s="155"/>
      <c r="S468" s="155"/>
      <c r="T468" s="155"/>
      <c r="U468" s="155"/>
      <c r="V468" s="155"/>
      <c r="W468" s="155"/>
    </row>
    <row r="469" spans="1:23" s="21" customFormat="1" ht="15" customHeight="1" x14ac:dyDescent="0.2">
      <c r="A469" s="188"/>
      <c r="B469" s="149"/>
      <c r="C469" s="189"/>
      <c r="D469" s="190"/>
      <c r="E469" s="190"/>
      <c r="F469" s="190"/>
      <c r="G469" s="155"/>
      <c r="H469" s="155"/>
      <c r="I469" s="155"/>
      <c r="J469" s="155"/>
      <c r="K469" s="155"/>
      <c r="L469" s="155"/>
      <c r="M469" s="155"/>
      <c r="N469" s="155"/>
      <c r="O469" s="155"/>
      <c r="P469" s="155"/>
      <c r="Q469" s="155"/>
      <c r="R469" s="155"/>
      <c r="S469" s="155"/>
      <c r="T469" s="155"/>
      <c r="U469" s="155"/>
      <c r="V469" s="155"/>
      <c r="W469" s="155"/>
    </row>
    <row r="470" spans="1:23" s="21" customFormat="1" ht="15" customHeight="1" x14ac:dyDescent="0.2">
      <c r="A470" s="188"/>
      <c r="B470" s="149"/>
      <c r="C470" s="189"/>
      <c r="D470" s="190"/>
      <c r="E470" s="190"/>
      <c r="F470" s="190"/>
      <c r="G470" s="155"/>
      <c r="H470" s="155"/>
      <c r="I470" s="155"/>
      <c r="J470" s="155"/>
      <c r="K470" s="155"/>
      <c r="L470" s="155"/>
      <c r="M470" s="155"/>
      <c r="N470" s="155"/>
      <c r="O470" s="155"/>
      <c r="P470" s="155"/>
      <c r="Q470" s="155"/>
      <c r="R470" s="155"/>
      <c r="S470" s="155"/>
      <c r="T470" s="155"/>
      <c r="U470" s="155"/>
      <c r="V470" s="155"/>
      <c r="W470" s="155"/>
    </row>
    <row r="471" spans="1:23" s="21" customFormat="1" ht="15" customHeight="1" x14ac:dyDescent="0.2">
      <c r="A471" s="188"/>
      <c r="B471" s="149"/>
      <c r="C471" s="189"/>
      <c r="D471" s="190"/>
      <c r="E471" s="190"/>
      <c r="F471" s="190"/>
      <c r="G471" s="155"/>
      <c r="H471" s="155"/>
      <c r="I471" s="155"/>
      <c r="J471" s="155"/>
      <c r="K471" s="155"/>
      <c r="L471" s="155"/>
      <c r="M471" s="155"/>
      <c r="N471" s="155"/>
      <c r="O471" s="155"/>
      <c r="P471" s="155"/>
      <c r="Q471" s="155"/>
      <c r="R471" s="155"/>
      <c r="S471" s="155"/>
      <c r="T471" s="155"/>
      <c r="U471" s="155"/>
      <c r="V471" s="155"/>
      <c r="W471" s="155"/>
    </row>
    <row r="472" spans="1:23" s="21" customFormat="1" ht="15" customHeight="1" x14ac:dyDescent="0.2">
      <c r="A472" s="188"/>
      <c r="B472" s="149"/>
      <c r="C472" s="189"/>
      <c r="D472" s="190"/>
      <c r="E472" s="190"/>
      <c r="F472" s="190"/>
      <c r="G472" s="155"/>
      <c r="H472" s="155"/>
      <c r="I472" s="155"/>
      <c r="J472" s="155"/>
      <c r="K472" s="155"/>
      <c r="L472" s="155"/>
      <c r="M472" s="155"/>
      <c r="N472" s="155"/>
      <c r="O472" s="155"/>
      <c r="P472" s="155"/>
      <c r="Q472" s="155"/>
      <c r="R472" s="155"/>
      <c r="S472" s="155"/>
      <c r="T472" s="155"/>
      <c r="U472" s="155"/>
      <c r="V472" s="155"/>
      <c r="W472" s="155"/>
    </row>
    <row r="473" spans="1:23" s="21" customFormat="1" ht="15" customHeight="1" x14ac:dyDescent="0.2">
      <c r="A473" s="188"/>
      <c r="B473" s="149"/>
      <c r="C473" s="189"/>
      <c r="D473" s="190"/>
      <c r="E473" s="190"/>
      <c r="F473" s="190"/>
      <c r="G473" s="155"/>
      <c r="H473" s="155"/>
      <c r="I473" s="155"/>
      <c r="J473" s="155"/>
      <c r="K473" s="155"/>
      <c r="L473" s="155"/>
      <c r="M473" s="155"/>
      <c r="N473" s="155"/>
      <c r="O473" s="155"/>
      <c r="P473" s="155"/>
      <c r="Q473" s="155"/>
      <c r="R473" s="155"/>
      <c r="S473" s="155"/>
      <c r="T473" s="155"/>
      <c r="U473" s="155"/>
      <c r="V473" s="155"/>
      <c r="W473" s="155"/>
    </row>
    <row r="474" spans="1:23" s="21" customFormat="1" ht="15" customHeight="1" x14ac:dyDescent="0.2">
      <c r="A474" s="188"/>
      <c r="B474" s="149"/>
      <c r="C474" s="189"/>
      <c r="D474" s="190"/>
      <c r="E474" s="190"/>
      <c r="F474" s="190"/>
      <c r="G474" s="155"/>
      <c r="H474" s="155"/>
      <c r="I474" s="155"/>
      <c r="J474" s="155"/>
      <c r="K474" s="155"/>
      <c r="L474" s="155"/>
      <c r="M474" s="155"/>
      <c r="N474" s="155"/>
      <c r="O474" s="155"/>
      <c r="P474" s="155"/>
      <c r="Q474" s="155"/>
      <c r="R474" s="155"/>
      <c r="S474" s="155"/>
      <c r="T474" s="155"/>
      <c r="U474" s="155"/>
      <c r="V474" s="155"/>
      <c r="W474" s="155"/>
    </row>
    <row r="475" spans="1:23" s="21" customFormat="1" ht="15" customHeight="1" x14ac:dyDescent="0.2">
      <c r="A475" s="188"/>
      <c r="B475" s="149"/>
      <c r="C475" s="189"/>
      <c r="D475" s="190"/>
      <c r="E475" s="190"/>
      <c r="F475" s="190"/>
      <c r="G475" s="155"/>
      <c r="H475" s="155"/>
      <c r="I475" s="155"/>
      <c r="J475" s="155"/>
      <c r="K475" s="155"/>
      <c r="L475" s="155"/>
      <c r="M475" s="155"/>
      <c r="N475" s="155"/>
      <c r="O475" s="155"/>
      <c r="P475" s="155"/>
      <c r="Q475" s="155"/>
      <c r="R475" s="155"/>
      <c r="S475" s="155"/>
      <c r="T475" s="155"/>
      <c r="U475" s="155"/>
      <c r="V475" s="155"/>
      <c r="W475" s="155"/>
    </row>
    <row r="476" spans="1:23" s="21" customFormat="1" ht="15" customHeight="1" x14ac:dyDescent="0.2">
      <c r="A476" s="188"/>
      <c r="B476" s="149"/>
      <c r="C476" s="189"/>
      <c r="D476" s="190"/>
      <c r="E476" s="190"/>
      <c r="F476" s="190"/>
      <c r="G476" s="155"/>
      <c r="H476" s="155"/>
      <c r="I476" s="155"/>
      <c r="J476" s="155"/>
      <c r="K476" s="155"/>
      <c r="L476" s="155"/>
      <c r="M476" s="155"/>
      <c r="N476" s="155"/>
      <c r="O476" s="155"/>
      <c r="P476" s="155"/>
      <c r="Q476" s="155"/>
      <c r="R476" s="155"/>
      <c r="S476" s="155"/>
      <c r="T476" s="155"/>
      <c r="U476" s="155"/>
      <c r="V476" s="155"/>
      <c r="W476" s="155"/>
    </row>
    <row r="477" spans="1:23" s="21" customFormat="1" ht="15" customHeight="1" x14ac:dyDescent="0.2">
      <c r="A477" s="188"/>
      <c r="B477" s="149"/>
      <c r="C477" s="189"/>
      <c r="D477" s="190"/>
      <c r="E477" s="190"/>
      <c r="F477" s="190"/>
      <c r="G477" s="155"/>
      <c r="H477" s="155"/>
      <c r="I477" s="155"/>
      <c r="J477" s="155"/>
      <c r="K477" s="155"/>
      <c r="L477" s="155"/>
      <c r="M477" s="155"/>
      <c r="N477" s="155"/>
      <c r="O477" s="155"/>
      <c r="P477" s="155"/>
      <c r="Q477" s="155"/>
      <c r="R477" s="155"/>
      <c r="S477" s="155"/>
      <c r="T477" s="155"/>
      <c r="U477" s="155"/>
      <c r="V477" s="155"/>
      <c r="W477" s="155"/>
    </row>
    <row r="478" spans="1:23" s="21" customFormat="1" ht="15" customHeight="1" x14ac:dyDescent="0.2">
      <c r="A478" s="188"/>
      <c r="B478" s="149"/>
      <c r="C478" s="189"/>
      <c r="D478" s="190"/>
      <c r="E478" s="190"/>
      <c r="F478" s="190"/>
      <c r="G478" s="155"/>
      <c r="H478" s="155"/>
      <c r="I478" s="155"/>
      <c r="J478" s="155"/>
      <c r="K478" s="155"/>
      <c r="L478" s="155"/>
      <c r="M478" s="155"/>
      <c r="N478" s="155"/>
      <c r="O478" s="155"/>
      <c r="P478" s="155"/>
      <c r="Q478" s="155"/>
      <c r="R478" s="155"/>
      <c r="S478" s="155"/>
      <c r="T478" s="155"/>
      <c r="U478" s="155"/>
      <c r="V478" s="155"/>
      <c r="W478" s="155"/>
    </row>
    <row r="479" spans="1:23" s="21" customFormat="1" ht="15" customHeight="1" x14ac:dyDescent="0.2">
      <c r="A479" s="188"/>
      <c r="B479" s="149"/>
      <c r="C479" s="189"/>
      <c r="D479" s="190"/>
      <c r="E479" s="190"/>
      <c r="F479" s="190"/>
      <c r="G479" s="155"/>
      <c r="H479" s="155"/>
      <c r="I479" s="155"/>
      <c r="J479" s="155"/>
      <c r="K479" s="155"/>
      <c r="L479" s="155"/>
      <c r="M479" s="155"/>
      <c r="N479" s="155"/>
      <c r="O479" s="155"/>
      <c r="P479" s="155"/>
      <c r="Q479" s="155"/>
      <c r="R479" s="155"/>
      <c r="S479" s="155"/>
      <c r="T479" s="155"/>
      <c r="U479" s="155"/>
      <c r="V479" s="155"/>
      <c r="W479" s="155"/>
    </row>
    <row r="480" spans="1:23" s="21" customFormat="1" ht="15" customHeight="1" x14ac:dyDescent="0.2">
      <c r="A480" s="188"/>
      <c r="B480" s="149"/>
      <c r="C480" s="189"/>
      <c r="D480" s="190"/>
      <c r="E480" s="190"/>
      <c r="F480" s="190"/>
      <c r="G480" s="155"/>
      <c r="H480" s="155"/>
      <c r="I480" s="155"/>
      <c r="J480" s="155"/>
      <c r="K480" s="155"/>
      <c r="L480" s="155"/>
      <c r="M480" s="155"/>
      <c r="N480" s="155"/>
      <c r="O480" s="155"/>
      <c r="P480" s="155"/>
      <c r="Q480" s="155"/>
      <c r="R480" s="155"/>
      <c r="S480" s="155"/>
      <c r="T480" s="155"/>
      <c r="U480" s="155"/>
      <c r="V480" s="155"/>
      <c r="W480" s="155"/>
    </row>
    <row r="481" spans="1:23" s="21" customFormat="1" ht="15" customHeight="1" x14ac:dyDescent="0.2">
      <c r="A481" s="188"/>
      <c r="B481" s="149"/>
      <c r="C481" s="189"/>
      <c r="D481" s="190"/>
      <c r="E481" s="190"/>
      <c r="F481" s="190"/>
      <c r="G481" s="155"/>
      <c r="H481" s="155"/>
      <c r="I481" s="155"/>
      <c r="J481" s="155"/>
      <c r="K481" s="155"/>
      <c r="L481" s="155"/>
      <c r="M481" s="155"/>
      <c r="N481" s="155"/>
      <c r="O481" s="155"/>
      <c r="P481" s="155"/>
      <c r="Q481" s="155"/>
      <c r="R481" s="155"/>
      <c r="S481" s="155"/>
      <c r="T481" s="155"/>
      <c r="U481" s="155"/>
      <c r="V481" s="155"/>
      <c r="W481" s="155"/>
    </row>
    <row r="482" spans="1:23" s="21" customFormat="1" ht="15" customHeight="1" x14ac:dyDescent="0.2">
      <c r="A482" s="188"/>
      <c r="B482" s="149"/>
      <c r="C482" s="189"/>
      <c r="D482" s="190"/>
      <c r="E482" s="190"/>
      <c r="F482" s="190"/>
      <c r="G482" s="155"/>
      <c r="H482" s="155"/>
      <c r="I482" s="155"/>
      <c r="J482" s="155"/>
      <c r="K482" s="155"/>
      <c r="L482" s="155"/>
      <c r="M482" s="155"/>
      <c r="N482" s="155"/>
      <c r="O482" s="155"/>
      <c r="P482" s="155"/>
      <c r="Q482" s="155"/>
      <c r="R482" s="155"/>
      <c r="S482" s="155"/>
      <c r="T482" s="155"/>
      <c r="U482" s="155"/>
      <c r="V482" s="155"/>
      <c r="W482" s="155"/>
    </row>
    <row r="483" spans="1:23" s="21" customFormat="1" ht="15" customHeight="1" x14ac:dyDescent="0.2">
      <c r="A483" s="188"/>
      <c r="B483" s="149"/>
      <c r="C483" s="189"/>
      <c r="D483" s="190"/>
      <c r="E483" s="190"/>
      <c r="F483" s="190"/>
      <c r="G483" s="155"/>
      <c r="H483" s="155"/>
      <c r="I483" s="155"/>
      <c r="J483" s="155"/>
      <c r="K483" s="155"/>
      <c r="L483" s="155"/>
      <c r="M483" s="155"/>
      <c r="N483" s="155"/>
      <c r="O483" s="155"/>
      <c r="P483" s="155"/>
      <c r="Q483" s="155"/>
      <c r="R483" s="155"/>
      <c r="S483" s="155"/>
      <c r="T483" s="155"/>
      <c r="U483" s="155"/>
      <c r="V483" s="155"/>
      <c r="W483" s="155"/>
    </row>
    <row r="484" spans="1:23" s="21" customFormat="1" ht="15" customHeight="1" x14ac:dyDescent="0.2">
      <c r="A484" s="188"/>
      <c r="B484" s="149"/>
      <c r="C484" s="189"/>
      <c r="D484" s="190"/>
      <c r="E484" s="190"/>
      <c r="F484" s="190"/>
      <c r="G484" s="155"/>
      <c r="H484" s="155"/>
      <c r="I484" s="155"/>
      <c r="J484" s="155"/>
      <c r="K484" s="155"/>
      <c r="L484" s="155"/>
      <c r="M484" s="155"/>
      <c r="N484" s="155"/>
      <c r="O484" s="155"/>
      <c r="P484" s="155"/>
      <c r="Q484" s="155"/>
      <c r="R484" s="155"/>
      <c r="S484" s="155"/>
      <c r="T484" s="155"/>
      <c r="U484" s="155"/>
      <c r="V484" s="155"/>
      <c r="W484" s="155"/>
    </row>
    <row r="485" spans="1:23" s="21" customFormat="1" ht="15" customHeight="1" x14ac:dyDescent="0.2">
      <c r="A485" s="188"/>
      <c r="B485" s="149"/>
      <c r="C485" s="189"/>
      <c r="D485" s="190"/>
      <c r="E485" s="190"/>
      <c r="F485" s="190"/>
      <c r="G485" s="155"/>
      <c r="H485" s="155"/>
      <c r="I485" s="155"/>
      <c r="J485" s="155"/>
      <c r="K485" s="155"/>
      <c r="L485" s="155"/>
      <c r="M485" s="155"/>
      <c r="N485" s="155"/>
      <c r="O485" s="155"/>
      <c r="P485" s="155"/>
      <c r="Q485" s="155"/>
      <c r="R485" s="155"/>
      <c r="S485" s="155"/>
      <c r="T485" s="155"/>
      <c r="U485" s="155"/>
      <c r="V485" s="155"/>
      <c r="W485" s="155"/>
    </row>
    <row r="486" spans="1:23" s="21" customFormat="1" ht="15" customHeight="1" x14ac:dyDescent="0.2">
      <c r="A486" s="188"/>
      <c r="B486" s="149"/>
      <c r="C486" s="189"/>
      <c r="D486" s="190"/>
      <c r="E486" s="190"/>
      <c r="F486" s="190"/>
      <c r="G486" s="155"/>
      <c r="H486" s="155"/>
      <c r="I486" s="155"/>
      <c r="J486" s="155"/>
      <c r="K486" s="155"/>
      <c r="L486" s="155"/>
      <c r="M486" s="155"/>
      <c r="N486" s="155"/>
      <c r="O486" s="155"/>
      <c r="P486" s="155"/>
      <c r="Q486" s="155"/>
      <c r="R486" s="155"/>
      <c r="S486" s="155"/>
      <c r="T486" s="155"/>
      <c r="U486" s="155"/>
      <c r="V486" s="155"/>
      <c r="W486" s="155"/>
    </row>
    <row r="487" spans="1:23" s="21" customFormat="1" ht="15" customHeight="1" x14ac:dyDescent="0.2">
      <c r="A487" s="188"/>
      <c r="B487" s="149"/>
      <c r="C487" s="189"/>
      <c r="D487" s="190"/>
      <c r="E487" s="190"/>
      <c r="F487" s="190"/>
      <c r="G487" s="155"/>
      <c r="H487" s="155"/>
      <c r="I487" s="155"/>
      <c r="J487" s="155"/>
      <c r="K487" s="155"/>
      <c r="L487" s="155"/>
      <c r="M487" s="155"/>
      <c r="N487" s="155"/>
      <c r="O487" s="155"/>
      <c r="P487" s="155"/>
      <c r="Q487" s="155"/>
      <c r="R487" s="155"/>
      <c r="S487" s="155"/>
      <c r="T487" s="155"/>
      <c r="U487" s="155"/>
      <c r="V487" s="155"/>
      <c r="W487" s="155"/>
    </row>
    <row r="488" spans="1:23" s="21" customFormat="1" ht="15" customHeight="1" x14ac:dyDescent="0.2">
      <c r="A488" s="188"/>
      <c r="B488" s="149"/>
      <c r="C488" s="189"/>
      <c r="D488" s="190"/>
      <c r="E488" s="190"/>
      <c r="F488" s="190"/>
      <c r="G488" s="155"/>
      <c r="H488" s="155"/>
      <c r="I488" s="155"/>
      <c r="J488" s="155"/>
      <c r="K488" s="155"/>
      <c r="L488" s="155"/>
      <c r="M488" s="155"/>
      <c r="N488" s="155"/>
      <c r="O488" s="155"/>
      <c r="P488" s="155"/>
      <c r="Q488" s="155"/>
      <c r="R488" s="155"/>
      <c r="S488" s="155"/>
      <c r="T488" s="155"/>
      <c r="U488" s="155"/>
      <c r="V488" s="155"/>
      <c r="W488" s="155"/>
    </row>
    <row r="489" spans="1:23" s="21" customFormat="1" ht="15" customHeight="1" x14ac:dyDescent="0.2">
      <c r="A489" s="188"/>
      <c r="B489" s="149"/>
      <c r="C489" s="189"/>
      <c r="D489" s="190"/>
      <c r="E489" s="190"/>
      <c r="F489" s="190"/>
      <c r="G489" s="155"/>
      <c r="H489" s="155"/>
      <c r="I489" s="155"/>
      <c r="J489" s="155"/>
      <c r="K489" s="155"/>
      <c r="L489" s="155"/>
      <c r="M489" s="155"/>
      <c r="N489" s="155"/>
      <c r="O489" s="155"/>
      <c r="P489" s="155"/>
      <c r="Q489" s="155"/>
      <c r="R489" s="155"/>
      <c r="S489" s="155"/>
      <c r="T489" s="155"/>
      <c r="U489" s="155"/>
      <c r="V489" s="155"/>
      <c r="W489" s="155"/>
    </row>
    <row r="490" spans="1:23" s="21" customFormat="1" ht="15" customHeight="1" x14ac:dyDescent="0.2">
      <c r="A490" s="188"/>
      <c r="B490" s="149"/>
      <c r="C490" s="189"/>
      <c r="D490" s="190"/>
      <c r="E490" s="190"/>
      <c r="F490" s="190"/>
      <c r="G490" s="155"/>
      <c r="H490" s="155"/>
      <c r="I490" s="155"/>
      <c r="J490" s="155"/>
      <c r="K490" s="155"/>
      <c r="L490" s="155"/>
      <c r="M490" s="155"/>
      <c r="N490" s="155"/>
      <c r="O490" s="155"/>
      <c r="P490" s="155"/>
      <c r="Q490" s="155"/>
      <c r="R490" s="155"/>
      <c r="S490" s="155"/>
      <c r="T490" s="155"/>
      <c r="U490" s="155"/>
      <c r="V490" s="155"/>
      <c r="W490" s="155"/>
    </row>
    <row r="491" spans="1:23" s="21" customFormat="1" ht="15" customHeight="1" x14ac:dyDescent="0.2">
      <c r="A491" s="188"/>
      <c r="B491" s="149"/>
      <c r="C491" s="189"/>
      <c r="D491" s="190"/>
      <c r="E491" s="190"/>
      <c r="F491" s="190"/>
      <c r="G491" s="155"/>
      <c r="H491" s="155"/>
      <c r="I491" s="155"/>
      <c r="J491" s="155"/>
      <c r="K491" s="155"/>
      <c r="L491" s="155"/>
      <c r="M491" s="155"/>
      <c r="N491" s="155"/>
      <c r="O491" s="155"/>
      <c r="P491" s="155"/>
      <c r="Q491" s="155"/>
      <c r="R491" s="155"/>
      <c r="S491" s="155"/>
      <c r="T491" s="155"/>
      <c r="U491" s="155"/>
      <c r="V491" s="155"/>
      <c r="W491" s="155"/>
    </row>
    <row r="492" spans="1:23" s="21" customFormat="1" ht="15" customHeight="1" x14ac:dyDescent="0.2">
      <c r="A492" s="188"/>
      <c r="B492" s="149"/>
      <c r="C492" s="189"/>
      <c r="D492" s="190"/>
      <c r="E492" s="190"/>
      <c r="F492" s="190"/>
      <c r="G492" s="155"/>
      <c r="H492" s="155"/>
      <c r="I492" s="155"/>
      <c r="J492" s="155"/>
      <c r="K492" s="155"/>
      <c r="L492" s="155"/>
      <c r="M492" s="155"/>
      <c r="N492" s="155"/>
      <c r="O492" s="155"/>
      <c r="P492" s="155"/>
      <c r="Q492" s="155"/>
      <c r="R492" s="155"/>
      <c r="S492" s="155"/>
      <c r="T492" s="155"/>
      <c r="U492" s="155"/>
      <c r="V492" s="155"/>
      <c r="W492" s="155"/>
    </row>
    <row r="493" spans="1:23" s="21" customFormat="1" ht="15" customHeight="1" x14ac:dyDescent="0.2">
      <c r="A493" s="188"/>
      <c r="B493" s="149"/>
      <c r="C493" s="189"/>
      <c r="D493" s="190"/>
      <c r="E493" s="190"/>
      <c r="F493" s="190"/>
      <c r="G493" s="155"/>
      <c r="H493" s="155"/>
      <c r="I493" s="155"/>
      <c r="J493" s="155"/>
      <c r="K493" s="155"/>
      <c r="L493" s="155"/>
      <c r="M493" s="155"/>
      <c r="N493" s="155"/>
      <c r="O493" s="155"/>
      <c r="P493" s="155"/>
      <c r="Q493" s="155"/>
      <c r="R493" s="155"/>
      <c r="S493" s="155"/>
      <c r="T493" s="155"/>
      <c r="U493" s="155"/>
      <c r="V493" s="155"/>
      <c r="W493" s="155"/>
    </row>
    <row r="494" spans="1:23" s="21" customFormat="1" ht="15" customHeight="1" x14ac:dyDescent="0.2">
      <c r="A494" s="188"/>
      <c r="B494" s="149"/>
      <c r="C494" s="189"/>
      <c r="D494" s="190"/>
      <c r="E494" s="190"/>
      <c r="F494" s="190"/>
      <c r="G494" s="155"/>
      <c r="H494" s="155"/>
      <c r="I494" s="155"/>
      <c r="J494" s="155"/>
      <c r="K494" s="155"/>
      <c r="L494" s="155"/>
      <c r="M494" s="155"/>
      <c r="N494" s="155"/>
      <c r="O494" s="155"/>
      <c r="P494" s="155"/>
      <c r="Q494" s="155"/>
      <c r="R494" s="155"/>
      <c r="S494" s="155"/>
      <c r="T494" s="155"/>
      <c r="U494" s="155"/>
      <c r="V494" s="155"/>
      <c r="W494" s="155"/>
    </row>
    <row r="495" spans="1:23" s="21" customFormat="1" ht="15" customHeight="1" x14ac:dyDescent="0.2">
      <c r="A495" s="188"/>
      <c r="B495" s="149"/>
      <c r="C495" s="189"/>
      <c r="D495" s="190"/>
      <c r="E495" s="190"/>
      <c r="F495" s="190"/>
      <c r="G495" s="155"/>
      <c r="H495" s="155"/>
      <c r="I495" s="155"/>
      <c r="J495" s="155"/>
      <c r="K495" s="155"/>
      <c r="L495" s="155"/>
      <c r="M495" s="155"/>
      <c r="N495" s="155"/>
      <c r="O495" s="155"/>
      <c r="P495" s="155"/>
      <c r="Q495" s="155"/>
      <c r="R495" s="155"/>
      <c r="S495" s="155"/>
      <c r="T495" s="155"/>
      <c r="U495" s="155"/>
      <c r="V495" s="155"/>
      <c r="W495" s="155"/>
    </row>
    <row r="496" spans="1:23" s="21" customFormat="1" ht="15" customHeight="1" x14ac:dyDescent="0.2">
      <c r="A496" s="188"/>
      <c r="B496" s="149"/>
      <c r="C496" s="189"/>
      <c r="D496" s="190"/>
      <c r="E496" s="190"/>
      <c r="F496" s="190"/>
      <c r="G496" s="155"/>
      <c r="H496" s="155"/>
      <c r="I496" s="155"/>
      <c r="J496" s="155"/>
      <c r="K496" s="155"/>
      <c r="L496" s="155"/>
      <c r="M496" s="155"/>
      <c r="N496" s="155"/>
      <c r="O496" s="155"/>
      <c r="P496" s="155"/>
      <c r="Q496" s="155"/>
      <c r="R496" s="155"/>
      <c r="S496" s="155"/>
      <c r="T496" s="155"/>
      <c r="U496" s="155"/>
      <c r="V496" s="155"/>
      <c r="W496" s="155"/>
    </row>
    <row r="497" spans="1:23" s="21" customFormat="1" ht="15" customHeight="1" x14ac:dyDescent="0.2">
      <c r="A497" s="188"/>
      <c r="B497" s="149"/>
      <c r="C497" s="189"/>
      <c r="D497" s="190"/>
      <c r="E497" s="190"/>
      <c r="F497" s="190"/>
      <c r="G497" s="155"/>
      <c r="H497" s="155"/>
      <c r="I497" s="155"/>
      <c r="J497" s="155"/>
      <c r="K497" s="155"/>
      <c r="L497" s="155"/>
      <c r="M497" s="155"/>
      <c r="N497" s="155"/>
      <c r="O497" s="155"/>
      <c r="P497" s="155"/>
      <c r="Q497" s="155"/>
      <c r="R497" s="155"/>
      <c r="S497" s="155"/>
      <c r="T497" s="155"/>
      <c r="U497" s="155"/>
      <c r="V497" s="155"/>
      <c r="W497" s="155"/>
    </row>
    <row r="498" spans="1:23" s="21" customFormat="1" ht="15" customHeight="1" x14ac:dyDescent="0.2">
      <c r="A498" s="188"/>
      <c r="B498" s="149"/>
      <c r="C498" s="189"/>
      <c r="D498" s="190"/>
      <c r="E498" s="190"/>
      <c r="F498" s="190"/>
      <c r="G498" s="155"/>
      <c r="H498" s="155"/>
      <c r="I498" s="155"/>
      <c r="J498" s="155"/>
      <c r="K498" s="155"/>
      <c r="L498" s="155"/>
      <c r="M498" s="155"/>
      <c r="N498" s="155"/>
      <c r="O498" s="155"/>
      <c r="P498" s="155"/>
      <c r="Q498" s="155"/>
      <c r="R498" s="155"/>
      <c r="S498" s="155"/>
      <c r="T498" s="155"/>
      <c r="U498" s="155"/>
      <c r="V498" s="155"/>
      <c r="W498" s="155"/>
    </row>
    <row r="499" spans="1:23" s="21" customFormat="1" ht="15" customHeight="1" x14ac:dyDescent="0.2">
      <c r="A499" s="188"/>
      <c r="B499" s="149"/>
      <c r="C499" s="189"/>
      <c r="D499" s="190"/>
      <c r="E499" s="190"/>
      <c r="F499" s="190"/>
      <c r="G499" s="155"/>
      <c r="H499" s="155"/>
      <c r="I499" s="155"/>
      <c r="J499" s="155"/>
      <c r="K499" s="155"/>
      <c r="L499" s="155"/>
      <c r="M499" s="155"/>
      <c r="N499" s="155"/>
      <c r="O499" s="155"/>
      <c r="P499" s="155"/>
      <c r="Q499" s="155"/>
      <c r="R499" s="155"/>
      <c r="S499" s="155"/>
      <c r="T499" s="155"/>
      <c r="U499" s="155"/>
      <c r="V499" s="155"/>
      <c r="W499" s="155"/>
    </row>
    <row r="500" spans="1:23" s="21" customFormat="1" ht="15" customHeight="1" x14ac:dyDescent="0.2">
      <c r="A500" s="188"/>
      <c r="B500" s="149"/>
      <c r="C500" s="189"/>
      <c r="D500" s="190"/>
      <c r="E500" s="190"/>
      <c r="F500" s="190"/>
      <c r="G500" s="155"/>
      <c r="H500" s="155"/>
      <c r="I500" s="155"/>
      <c r="J500" s="155"/>
      <c r="K500" s="155"/>
      <c r="L500" s="155"/>
      <c r="M500" s="155"/>
      <c r="N500" s="155"/>
      <c r="O500" s="155"/>
      <c r="P500" s="155"/>
      <c r="Q500" s="155"/>
      <c r="R500" s="155"/>
      <c r="S500" s="155"/>
      <c r="T500" s="155"/>
      <c r="U500" s="155"/>
      <c r="V500" s="155"/>
      <c r="W500" s="155"/>
    </row>
    <row r="501" spans="1:23" s="21" customFormat="1" ht="15" customHeight="1" x14ac:dyDescent="0.2">
      <c r="A501" s="188"/>
      <c r="B501" s="149"/>
      <c r="C501" s="189"/>
      <c r="D501" s="190"/>
      <c r="E501" s="190"/>
      <c r="F501" s="190"/>
      <c r="G501" s="155"/>
      <c r="H501" s="155"/>
      <c r="I501" s="155"/>
      <c r="J501" s="155"/>
      <c r="K501" s="155"/>
      <c r="L501" s="155"/>
      <c r="M501" s="155"/>
      <c r="N501" s="155"/>
      <c r="O501" s="155"/>
      <c r="P501" s="155"/>
      <c r="Q501" s="155"/>
      <c r="R501" s="155"/>
      <c r="S501" s="155"/>
      <c r="T501" s="155"/>
      <c r="U501" s="155"/>
      <c r="V501" s="155"/>
      <c r="W501" s="155"/>
    </row>
    <row r="502" spans="1:23" s="21" customFormat="1" ht="15" customHeight="1" x14ac:dyDescent="0.2">
      <c r="A502" s="188"/>
      <c r="B502" s="149"/>
      <c r="C502" s="189"/>
      <c r="D502" s="190"/>
      <c r="E502" s="190"/>
      <c r="F502" s="190"/>
      <c r="G502" s="155"/>
      <c r="H502" s="155"/>
      <c r="I502" s="155"/>
      <c r="J502" s="155"/>
      <c r="K502" s="155"/>
      <c r="L502" s="155"/>
      <c r="M502" s="155"/>
      <c r="N502" s="155"/>
      <c r="O502" s="155"/>
      <c r="P502" s="155"/>
      <c r="Q502" s="155"/>
      <c r="R502" s="155"/>
      <c r="S502" s="155"/>
      <c r="T502" s="155"/>
      <c r="U502" s="155"/>
      <c r="V502" s="155"/>
      <c r="W502" s="155"/>
    </row>
    <row r="503" spans="1:23" s="21" customFormat="1" ht="15" customHeight="1" x14ac:dyDescent="0.2">
      <c r="A503" s="188"/>
      <c r="B503" s="149"/>
      <c r="C503" s="189"/>
      <c r="D503" s="190"/>
      <c r="E503" s="190"/>
      <c r="F503" s="190"/>
      <c r="G503" s="155"/>
      <c r="H503" s="155"/>
      <c r="I503" s="155"/>
      <c r="J503" s="155"/>
      <c r="K503" s="155"/>
      <c r="L503" s="155"/>
      <c r="M503" s="155"/>
      <c r="N503" s="155"/>
      <c r="O503" s="155"/>
      <c r="P503" s="155"/>
      <c r="Q503" s="155"/>
      <c r="R503" s="155"/>
      <c r="S503" s="155"/>
      <c r="T503" s="155"/>
      <c r="U503" s="155"/>
      <c r="V503" s="155"/>
      <c r="W503" s="155"/>
    </row>
    <row r="504" spans="1:23" s="21" customFormat="1" ht="15" customHeight="1" x14ac:dyDescent="0.2">
      <c r="A504" s="188"/>
      <c r="B504" s="149"/>
      <c r="C504" s="189"/>
      <c r="D504" s="190"/>
      <c r="E504" s="190"/>
      <c r="F504" s="190"/>
      <c r="G504" s="155"/>
      <c r="H504" s="155"/>
      <c r="I504" s="155"/>
      <c r="J504" s="155"/>
      <c r="K504" s="155"/>
      <c r="L504" s="155"/>
      <c r="M504" s="155"/>
      <c r="N504" s="155"/>
      <c r="O504" s="155"/>
      <c r="P504" s="155"/>
      <c r="Q504" s="155"/>
      <c r="R504" s="155"/>
      <c r="S504" s="155"/>
      <c r="T504" s="155"/>
      <c r="U504" s="155"/>
      <c r="V504" s="155"/>
      <c r="W504" s="155"/>
    </row>
    <row r="505" spans="1:23" s="21" customFormat="1" ht="15" customHeight="1" x14ac:dyDescent="0.2">
      <c r="A505" s="188"/>
      <c r="B505" s="149"/>
      <c r="C505" s="189"/>
      <c r="D505" s="190"/>
      <c r="E505" s="190"/>
      <c r="F505" s="190"/>
      <c r="G505" s="155"/>
      <c r="H505" s="155"/>
      <c r="I505" s="155"/>
      <c r="J505" s="155"/>
      <c r="K505" s="155"/>
      <c r="L505" s="155"/>
      <c r="M505" s="155"/>
      <c r="N505" s="155"/>
      <c r="O505" s="155"/>
      <c r="P505" s="155"/>
      <c r="Q505" s="155"/>
      <c r="R505" s="155"/>
      <c r="S505" s="155"/>
      <c r="T505" s="155"/>
      <c r="U505" s="155"/>
      <c r="V505" s="155"/>
      <c r="W505" s="155"/>
    </row>
    <row r="506" spans="1:23" s="21" customFormat="1" ht="15" customHeight="1" x14ac:dyDescent="0.2">
      <c r="A506" s="188"/>
      <c r="B506" s="149"/>
      <c r="C506" s="189"/>
      <c r="D506" s="190"/>
      <c r="E506" s="190"/>
      <c r="F506" s="190"/>
      <c r="G506" s="155"/>
      <c r="H506" s="155"/>
      <c r="I506" s="155"/>
      <c r="J506" s="155"/>
      <c r="K506" s="155"/>
      <c r="L506" s="155"/>
      <c r="M506" s="155"/>
      <c r="N506" s="155"/>
      <c r="O506" s="155"/>
      <c r="P506" s="155"/>
      <c r="Q506" s="155"/>
      <c r="R506" s="155"/>
      <c r="S506" s="155"/>
      <c r="T506" s="155"/>
      <c r="U506" s="155"/>
      <c r="V506" s="155"/>
      <c r="W506" s="155"/>
    </row>
    <row r="507" spans="1:23" s="21" customFormat="1" ht="15" customHeight="1" x14ac:dyDescent="0.2">
      <c r="A507" s="188"/>
      <c r="B507" s="149"/>
      <c r="C507" s="189"/>
      <c r="D507" s="190"/>
      <c r="E507" s="190"/>
      <c r="F507" s="190"/>
      <c r="G507" s="155"/>
      <c r="H507" s="155"/>
      <c r="I507" s="155"/>
      <c r="J507" s="155"/>
      <c r="K507" s="155"/>
      <c r="L507" s="155"/>
      <c r="M507" s="155"/>
      <c r="N507" s="155"/>
      <c r="O507" s="155"/>
      <c r="P507" s="155"/>
      <c r="Q507" s="155"/>
      <c r="R507" s="155"/>
      <c r="S507" s="155"/>
      <c r="T507" s="155"/>
      <c r="U507" s="155"/>
      <c r="V507" s="155"/>
      <c r="W507" s="155"/>
    </row>
    <row r="508" spans="1:23" s="21" customFormat="1" ht="15" customHeight="1" x14ac:dyDescent="0.2">
      <c r="A508" s="188"/>
      <c r="B508" s="149"/>
      <c r="C508" s="189"/>
      <c r="D508" s="190"/>
      <c r="E508" s="190"/>
      <c r="F508" s="190"/>
      <c r="G508" s="155"/>
      <c r="H508" s="155"/>
      <c r="I508" s="155"/>
      <c r="J508" s="155"/>
      <c r="K508" s="155"/>
      <c r="L508" s="155"/>
      <c r="M508" s="155"/>
      <c r="N508" s="155"/>
      <c r="O508" s="155"/>
      <c r="P508" s="155"/>
      <c r="Q508" s="155"/>
      <c r="R508" s="155"/>
      <c r="S508" s="155"/>
      <c r="T508" s="155"/>
      <c r="U508" s="155"/>
      <c r="V508" s="155"/>
      <c r="W508" s="155"/>
    </row>
    <row r="509" spans="1:23" s="21" customFormat="1" ht="15" customHeight="1" x14ac:dyDescent="0.2">
      <c r="A509" s="188"/>
      <c r="B509" s="149"/>
      <c r="C509" s="189"/>
      <c r="D509" s="190"/>
      <c r="E509" s="190"/>
      <c r="F509" s="190"/>
      <c r="G509" s="155"/>
      <c r="H509" s="155"/>
      <c r="I509" s="155"/>
      <c r="J509" s="155"/>
      <c r="K509" s="155"/>
      <c r="L509" s="155"/>
      <c r="M509" s="155"/>
      <c r="N509" s="155"/>
      <c r="O509" s="155"/>
      <c r="P509" s="155"/>
      <c r="Q509" s="155"/>
      <c r="R509" s="155"/>
      <c r="S509" s="155"/>
      <c r="T509" s="155"/>
      <c r="U509" s="155"/>
      <c r="V509" s="155"/>
      <c r="W509" s="155"/>
    </row>
    <row r="510" spans="1:23" s="21" customFormat="1" ht="15" customHeight="1" x14ac:dyDescent="0.2">
      <c r="A510" s="188"/>
      <c r="B510" s="149"/>
      <c r="C510" s="189"/>
      <c r="D510" s="190"/>
      <c r="E510" s="190"/>
      <c r="F510" s="190"/>
      <c r="G510" s="155"/>
      <c r="H510" s="155"/>
      <c r="I510" s="155"/>
      <c r="J510" s="155"/>
      <c r="K510" s="155"/>
      <c r="L510" s="155"/>
      <c r="M510" s="155"/>
      <c r="N510" s="155"/>
      <c r="O510" s="155"/>
      <c r="P510" s="155"/>
      <c r="Q510" s="155"/>
      <c r="R510" s="155"/>
      <c r="S510" s="155"/>
      <c r="T510" s="155"/>
      <c r="U510" s="155"/>
      <c r="V510" s="155"/>
      <c r="W510" s="155"/>
    </row>
    <row r="511" spans="1:23" s="21" customFormat="1" ht="15" customHeight="1" x14ac:dyDescent="0.2">
      <c r="A511" s="188"/>
      <c r="B511" s="149"/>
      <c r="C511" s="189"/>
      <c r="D511" s="190"/>
      <c r="E511" s="190"/>
      <c r="F511" s="190"/>
      <c r="G511" s="155"/>
      <c r="H511" s="155"/>
      <c r="I511" s="155"/>
      <c r="J511" s="155"/>
      <c r="K511" s="155"/>
      <c r="L511" s="155"/>
      <c r="M511" s="155"/>
      <c r="N511" s="155"/>
      <c r="O511" s="155"/>
      <c r="P511" s="155"/>
      <c r="Q511" s="155"/>
      <c r="R511" s="155"/>
      <c r="S511" s="155"/>
      <c r="T511" s="155"/>
      <c r="U511" s="155"/>
      <c r="V511" s="155"/>
      <c r="W511" s="155"/>
    </row>
    <row r="512" spans="1:23" s="21" customFormat="1" ht="15" customHeight="1" x14ac:dyDescent="0.2">
      <c r="A512" s="188"/>
      <c r="B512" s="149"/>
      <c r="C512" s="189"/>
      <c r="D512" s="190"/>
      <c r="E512" s="190"/>
      <c r="F512" s="190"/>
      <c r="G512" s="155"/>
      <c r="H512" s="155"/>
      <c r="I512" s="155"/>
      <c r="J512" s="155"/>
      <c r="K512" s="155"/>
      <c r="L512" s="155"/>
      <c r="M512" s="155"/>
      <c r="N512" s="155"/>
      <c r="O512" s="155"/>
      <c r="P512" s="155"/>
      <c r="Q512" s="155"/>
      <c r="R512" s="155"/>
      <c r="S512" s="155"/>
      <c r="T512" s="155"/>
      <c r="U512" s="155"/>
      <c r="V512" s="155"/>
      <c r="W512" s="155"/>
    </row>
    <row r="513" spans="1:23" s="21" customFormat="1" ht="15" customHeight="1" x14ac:dyDescent="0.2">
      <c r="A513" s="188"/>
      <c r="B513" s="149"/>
      <c r="C513" s="189"/>
      <c r="D513" s="190"/>
      <c r="E513" s="190"/>
      <c r="F513" s="190"/>
      <c r="G513" s="155"/>
      <c r="H513" s="155"/>
      <c r="I513" s="155"/>
      <c r="J513" s="155"/>
      <c r="K513" s="155"/>
      <c r="L513" s="155"/>
      <c r="M513" s="155"/>
      <c r="N513" s="155"/>
      <c r="O513" s="155"/>
      <c r="P513" s="155"/>
      <c r="Q513" s="155"/>
      <c r="R513" s="155"/>
      <c r="S513" s="155"/>
      <c r="T513" s="155"/>
      <c r="U513" s="155"/>
      <c r="V513" s="155"/>
      <c r="W513" s="155"/>
    </row>
    <row r="514" spans="1:23" s="21" customFormat="1" ht="15" customHeight="1" x14ac:dyDescent="0.2">
      <c r="A514" s="188"/>
      <c r="B514" s="149"/>
      <c r="C514" s="189"/>
      <c r="D514" s="190"/>
      <c r="E514" s="190"/>
      <c r="F514" s="190"/>
      <c r="G514" s="155"/>
      <c r="H514" s="155"/>
      <c r="I514" s="155"/>
      <c r="J514" s="155"/>
      <c r="K514" s="155"/>
      <c r="L514" s="155"/>
      <c r="M514" s="155"/>
      <c r="N514" s="155"/>
      <c r="O514" s="155"/>
      <c r="P514" s="155"/>
      <c r="Q514" s="155"/>
      <c r="R514" s="155"/>
      <c r="S514" s="155"/>
      <c r="T514" s="155"/>
      <c r="U514" s="155"/>
      <c r="V514" s="155"/>
      <c r="W514" s="155"/>
    </row>
    <row r="515" spans="1:23" s="21" customFormat="1" ht="15" customHeight="1" x14ac:dyDescent="0.2">
      <c r="A515" s="188"/>
      <c r="B515" s="149"/>
      <c r="C515" s="189"/>
      <c r="D515" s="190"/>
      <c r="E515" s="190"/>
      <c r="F515" s="190"/>
      <c r="G515" s="155"/>
      <c r="H515" s="155"/>
      <c r="I515" s="155"/>
      <c r="J515" s="155"/>
      <c r="K515" s="155"/>
      <c r="L515" s="155"/>
      <c r="M515" s="155"/>
      <c r="N515" s="155"/>
      <c r="O515" s="155"/>
      <c r="P515" s="155"/>
      <c r="Q515" s="155"/>
      <c r="R515" s="155"/>
      <c r="S515" s="155"/>
      <c r="T515" s="155"/>
      <c r="U515" s="155"/>
      <c r="V515" s="155"/>
      <c r="W515" s="155"/>
    </row>
    <row r="516" spans="1:23" s="21" customFormat="1" ht="15" customHeight="1" x14ac:dyDescent="0.2">
      <c r="A516" s="188"/>
      <c r="B516" s="149"/>
      <c r="C516" s="189"/>
      <c r="D516" s="190"/>
      <c r="E516" s="190"/>
      <c r="F516" s="190"/>
      <c r="G516" s="155"/>
      <c r="H516" s="155"/>
      <c r="I516" s="155"/>
      <c r="J516" s="155"/>
      <c r="K516" s="155"/>
      <c r="L516" s="155"/>
      <c r="M516" s="155"/>
      <c r="N516" s="155"/>
      <c r="O516" s="155"/>
      <c r="P516" s="155"/>
      <c r="Q516" s="155"/>
      <c r="R516" s="155"/>
      <c r="S516" s="155"/>
      <c r="T516" s="155"/>
      <c r="U516" s="155"/>
      <c r="V516" s="155"/>
      <c r="W516" s="155"/>
    </row>
    <row r="517" spans="1:23" s="21" customFormat="1" ht="15" customHeight="1" x14ac:dyDescent="0.2">
      <c r="A517" s="188"/>
      <c r="B517" s="149"/>
      <c r="C517" s="189"/>
      <c r="D517" s="190"/>
      <c r="E517" s="190"/>
      <c r="F517" s="190"/>
      <c r="G517" s="155"/>
      <c r="H517" s="155"/>
      <c r="I517" s="155"/>
      <c r="J517" s="155"/>
      <c r="K517" s="155"/>
      <c r="L517" s="155"/>
      <c r="M517" s="155"/>
      <c r="N517" s="155"/>
      <c r="O517" s="155"/>
      <c r="P517" s="155"/>
      <c r="Q517" s="155"/>
      <c r="R517" s="155"/>
      <c r="S517" s="155"/>
      <c r="T517" s="155"/>
      <c r="U517" s="155"/>
      <c r="V517" s="155"/>
      <c r="W517" s="155"/>
    </row>
    <row r="518" spans="1:23" s="21" customFormat="1" ht="15" customHeight="1" x14ac:dyDescent="0.2">
      <c r="A518" s="188"/>
      <c r="B518" s="149"/>
      <c r="C518" s="189"/>
      <c r="D518" s="190"/>
      <c r="E518" s="190"/>
      <c r="F518" s="190"/>
      <c r="G518" s="155"/>
      <c r="H518" s="155"/>
      <c r="I518" s="155"/>
      <c r="J518" s="155"/>
      <c r="K518" s="155"/>
      <c r="L518" s="155"/>
      <c r="M518" s="155"/>
      <c r="N518" s="155"/>
      <c r="O518" s="155"/>
      <c r="P518" s="155"/>
      <c r="Q518" s="155"/>
      <c r="R518" s="155"/>
      <c r="S518" s="155"/>
      <c r="T518" s="155"/>
      <c r="U518" s="155"/>
      <c r="V518" s="155"/>
      <c r="W518" s="155"/>
    </row>
    <row r="519" spans="1:23" s="21" customFormat="1" ht="15" customHeight="1" x14ac:dyDescent="0.2">
      <c r="A519" s="188"/>
      <c r="B519" s="149"/>
      <c r="C519" s="189"/>
      <c r="D519" s="190"/>
      <c r="E519" s="190"/>
      <c r="F519" s="190"/>
      <c r="G519" s="155"/>
      <c r="H519" s="155"/>
      <c r="I519" s="155"/>
      <c r="J519" s="155"/>
      <c r="K519" s="155"/>
      <c r="L519" s="155"/>
      <c r="M519" s="155"/>
      <c r="N519" s="155"/>
      <c r="O519" s="155"/>
      <c r="P519" s="155"/>
      <c r="Q519" s="155"/>
      <c r="R519" s="155"/>
      <c r="S519" s="155"/>
      <c r="T519" s="155"/>
      <c r="U519" s="155"/>
      <c r="V519" s="155"/>
      <c r="W519" s="155"/>
    </row>
    <row r="520" spans="1:23" s="21" customFormat="1" ht="15" customHeight="1" x14ac:dyDescent="0.2">
      <c r="A520" s="188"/>
      <c r="B520" s="149"/>
      <c r="C520" s="189"/>
      <c r="D520" s="190"/>
      <c r="E520" s="190"/>
      <c r="F520" s="190"/>
      <c r="G520" s="155"/>
      <c r="H520" s="155"/>
      <c r="I520" s="155"/>
      <c r="J520" s="155"/>
      <c r="K520" s="155"/>
      <c r="L520" s="155"/>
      <c r="M520" s="155"/>
      <c r="N520" s="155"/>
      <c r="O520" s="155"/>
      <c r="P520" s="155"/>
      <c r="Q520" s="155"/>
      <c r="R520" s="155"/>
      <c r="S520" s="155"/>
      <c r="T520" s="155"/>
      <c r="U520" s="155"/>
      <c r="V520" s="155"/>
      <c r="W520" s="155"/>
    </row>
    <row r="521" spans="1:23" s="21" customFormat="1" ht="15" customHeight="1" x14ac:dyDescent="0.2">
      <c r="A521" s="188"/>
      <c r="B521" s="149"/>
      <c r="C521" s="189"/>
      <c r="D521" s="190"/>
      <c r="E521" s="190"/>
      <c r="F521" s="190"/>
      <c r="G521" s="155"/>
      <c r="H521" s="155"/>
      <c r="I521" s="155"/>
      <c r="J521" s="155"/>
      <c r="K521" s="155"/>
      <c r="L521" s="155"/>
      <c r="M521" s="155"/>
      <c r="N521" s="155"/>
      <c r="O521" s="155"/>
      <c r="P521" s="155"/>
      <c r="Q521" s="155"/>
      <c r="R521" s="155"/>
      <c r="S521" s="155"/>
      <c r="T521" s="155"/>
      <c r="U521" s="155"/>
      <c r="V521" s="155"/>
      <c r="W521" s="155"/>
    </row>
    <row r="522" spans="1:23" s="21" customFormat="1" ht="15" customHeight="1" x14ac:dyDescent="0.2">
      <c r="A522" s="188"/>
      <c r="B522" s="149"/>
      <c r="C522" s="189"/>
      <c r="D522" s="190"/>
      <c r="E522" s="190"/>
      <c r="F522" s="190"/>
      <c r="G522" s="155"/>
      <c r="H522" s="155"/>
      <c r="I522" s="155"/>
      <c r="J522" s="155"/>
      <c r="K522" s="155"/>
      <c r="L522" s="155"/>
      <c r="M522" s="155"/>
      <c r="N522" s="155"/>
      <c r="O522" s="155"/>
      <c r="P522" s="155"/>
      <c r="Q522" s="155"/>
      <c r="R522" s="155"/>
      <c r="S522" s="155"/>
      <c r="T522" s="155"/>
      <c r="U522" s="155"/>
      <c r="V522" s="155"/>
      <c r="W522" s="155"/>
    </row>
    <row r="523" spans="1:23" s="21" customFormat="1" ht="15" customHeight="1" x14ac:dyDescent="0.2">
      <c r="A523" s="188"/>
      <c r="B523" s="149"/>
      <c r="C523" s="189"/>
      <c r="D523" s="190"/>
      <c r="E523" s="190"/>
      <c r="F523" s="190"/>
      <c r="G523" s="155"/>
      <c r="H523" s="155"/>
      <c r="I523" s="155"/>
      <c r="J523" s="155"/>
      <c r="K523" s="155"/>
      <c r="L523" s="155"/>
      <c r="M523" s="155"/>
      <c r="N523" s="155"/>
      <c r="O523" s="155"/>
      <c r="P523" s="155"/>
      <c r="Q523" s="155"/>
      <c r="R523" s="155"/>
      <c r="S523" s="155"/>
      <c r="T523" s="155"/>
      <c r="U523" s="155"/>
      <c r="V523" s="155"/>
      <c r="W523" s="155"/>
    </row>
    <row r="524" spans="1:23" s="21" customFormat="1" ht="15" customHeight="1" x14ac:dyDescent="0.2">
      <c r="A524" s="188"/>
      <c r="B524" s="149"/>
      <c r="C524" s="189"/>
      <c r="D524" s="190"/>
      <c r="E524" s="190"/>
      <c r="F524" s="190"/>
      <c r="G524" s="155"/>
      <c r="H524" s="155"/>
      <c r="I524" s="155"/>
      <c r="J524" s="155"/>
      <c r="K524" s="155"/>
      <c r="L524" s="155"/>
      <c r="M524" s="155"/>
      <c r="N524" s="155"/>
      <c r="O524" s="155"/>
      <c r="P524" s="155"/>
      <c r="Q524" s="155"/>
      <c r="R524" s="155"/>
      <c r="S524" s="155"/>
      <c r="T524" s="155"/>
      <c r="U524" s="155"/>
      <c r="V524" s="155"/>
      <c r="W524" s="155"/>
    </row>
    <row r="525" spans="1:23" s="21" customFormat="1" ht="15" customHeight="1" x14ac:dyDescent="0.2">
      <c r="A525" s="188"/>
      <c r="B525" s="149"/>
      <c r="C525" s="189"/>
      <c r="D525" s="190"/>
      <c r="E525" s="190"/>
      <c r="F525" s="190"/>
      <c r="G525" s="155"/>
      <c r="H525" s="155"/>
      <c r="I525" s="155"/>
      <c r="J525" s="155"/>
      <c r="K525" s="155"/>
      <c r="L525" s="155"/>
      <c r="M525" s="155"/>
      <c r="N525" s="155"/>
      <c r="O525" s="155"/>
      <c r="P525" s="155"/>
      <c r="Q525" s="155"/>
      <c r="R525" s="155"/>
      <c r="S525" s="155"/>
      <c r="T525" s="155"/>
      <c r="U525" s="155"/>
      <c r="V525" s="155"/>
      <c r="W525" s="155"/>
    </row>
    <row r="526" spans="1:23" s="21" customFormat="1" ht="15" customHeight="1" x14ac:dyDescent="0.2">
      <c r="A526" s="188"/>
      <c r="B526" s="149"/>
      <c r="C526" s="189"/>
      <c r="D526" s="190"/>
      <c r="E526" s="190"/>
      <c r="F526" s="190"/>
      <c r="G526" s="155"/>
      <c r="H526" s="155"/>
      <c r="I526" s="155"/>
      <c r="J526" s="155"/>
      <c r="K526" s="155"/>
      <c r="L526" s="155"/>
      <c r="M526" s="155"/>
      <c r="N526" s="155"/>
      <c r="O526" s="155"/>
      <c r="P526" s="155"/>
      <c r="Q526" s="155"/>
      <c r="R526" s="155"/>
      <c r="S526" s="155"/>
      <c r="T526" s="155"/>
      <c r="U526" s="155"/>
      <c r="V526" s="155"/>
      <c r="W526" s="155"/>
    </row>
    <row r="527" spans="1:23" s="21" customFormat="1" ht="15" customHeight="1" x14ac:dyDescent="0.2">
      <c r="A527" s="188"/>
      <c r="B527" s="149"/>
      <c r="C527" s="189"/>
      <c r="D527" s="190"/>
      <c r="E527" s="190"/>
      <c r="F527" s="190"/>
      <c r="G527" s="155"/>
      <c r="H527" s="155"/>
      <c r="I527" s="155"/>
      <c r="J527" s="155"/>
      <c r="K527" s="155"/>
      <c r="L527" s="155"/>
      <c r="M527" s="155"/>
      <c r="N527" s="155"/>
      <c r="O527" s="155"/>
      <c r="P527" s="155"/>
      <c r="Q527" s="155"/>
      <c r="R527" s="155"/>
      <c r="S527" s="155"/>
      <c r="T527" s="155"/>
      <c r="U527" s="155"/>
      <c r="V527" s="155"/>
      <c r="W527" s="155"/>
    </row>
    <row r="528" spans="1:23" s="21" customFormat="1" ht="15" customHeight="1" x14ac:dyDescent="0.2">
      <c r="A528" s="188"/>
      <c r="B528" s="149"/>
      <c r="C528" s="189"/>
      <c r="D528" s="190"/>
      <c r="E528" s="190"/>
      <c r="F528" s="190"/>
      <c r="G528" s="155"/>
      <c r="H528" s="155"/>
      <c r="I528" s="155"/>
      <c r="J528" s="155"/>
      <c r="K528" s="155"/>
      <c r="L528" s="155"/>
      <c r="M528" s="155"/>
      <c r="N528" s="155"/>
      <c r="O528" s="155"/>
      <c r="P528" s="155"/>
      <c r="Q528" s="155"/>
      <c r="R528" s="155"/>
      <c r="S528" s="155"/>
      <c r="T528" s="155"/>
      <c r="U528" s="155"/>
      <c r="V528" s="155"/>
      <c r="W528" s="155"/>
    </row>
    <row r="529" spans="1:23" s="21" customFormat="1" ht="15" customHeight="1" x14ac:dyDescent="0.2">
      <c r="A529" s="188"/>
      <c r="B529" s="149"/>
      <c r="C529" s="189"/>
      <c r="D529" s="190"/>
      <c r="E529" s="190"/>
      <c r="F529" s="190"/>
      <c r="G529" s="155"/>
      <c r="H529" s="155"/>
      <c r="I529" s="155"/>
      <c r="J529" s="155"/>
      <c r="K529" s="155"/>
      <c r="L529" s="155"/>
      <c r="M529" s="155"/>
      <c r="N529" s="155"/>
      <c r="O529" s="155"/>
      <c r="P529" s="155"/>
      <c r="Q529" s="155"/>
      <c r="R529" s="155"/>
      <c r="S529" s="155"/>
      <c r="T529" s="155"/>
      <c r="U529" s="155"/>
      <c r="V529" s="155"/>
      <c r="W529" s="155"/>
    </row>
    <row r="530" spans="1:23" s="21" customFormat="1" ht="15" customHeight="1" x14ac:dyDescent="0.2">
      <c r="A530" s="188"/>
      <c r="B530" s="149"/>
      <c r="C530" s="189"/>
      <c r="D530" s="190"/>
      <c r="E530" s="190"/>
      <c r="F530" s="190"/>
      <c r="G530" s="155"/>
      <c r="H530" s="155"/>
      <c r="I530" s="155"/>
      <c r="J530" s="155"/>
      <c r="K530" s="155"/>
      <c r="L530" s="155"/>
      <c r="M530" s="155"/>
      <c r="N530" s="155"/>
      <c r="O530" s="155"/>
      <c r="P530" s="155"/>
      <c r="Q530" s="155"/>
      <c r="R530" s="155"/>
      <c r="S530" s="155"/>
      <c r="T530" s="155"/>
      <c r="U530" s="155"/>
      <c r="V530" s="155"/>
      <c r="W530" s="155"/>
    </row>
    <row r="531" spans="1:23" s="21" customFormat="1" ht="15" customHeight="1" x14ac:dyDescent="0.2">
      <c r="A531" s="188"/>
      <c r="B531" s="149"/>
      <c r="C531" s="189"/>
      <c r="D531" s="190"/>
      <c r="E531" s="190"/>
      <c r="F531" s="190"/>
      <c r="G531" s="155"/>
      <c r="H531" s="155"/>
      <c r="I531" s="155"/>
      <c r="J531" s="155"/>
      <c r="K531" s="155"/>
      <c r="L531" s="155"/>
      <c r="M531" s="155"/>
      <c r="N531" s="155"/>
      <c r="O531" s="155"/>
      <c r="P531" s="155"/>
      <c r="Q531" s="155"/>
      <c r="R531" s="155"/>
      <c r="S531" s="155"/>
      <c r="T531" s="155"/>
      <c r="U531" s="155"/>
      <c r="V531" s="155"/>
      <c r="W531" s="155"/>
    </row>
    <row r="532" spans="1:23" s="21" customFormat="1" ht="15" customHeight="1" x14ac:dyDescent="0.2">
      <c r="A532" s="188"/>
      <c r="B532" s="149"/>
      <c r="C532" s="189"/>
      <c r="D532" s="190"/>
      <c r="E532" s="190"/>
      <c r="F532" s="190"/>
      <c r="G532" s="155"/>
      <c r="H532" s="155"/>
      <c r="I532" s="155"/>
      <c r="J532" s="155"/>
      <c r="K532" s="155"/>
      <c r="L532" s="155"/>
      <c r="M532" s="155"/>
      <c r="N532" s="155"/>
      <c r="O532" s="155"/>
      <c r="P532" s="155"/>
      <c r="Q532" s="155"/>
      <c r="R532" s="155"/>
      <c r="S532" s="155"/>
      <c r="T532" s="155"/>
      <c r="U532" s="155"/>
      <c r="V532" s="155"/>
      <c r="W532" s="155"/>
    </row>
    <row r="533" spans="1:23" s="21" customFormat="1" ht="15" customHeight="1" x14ac:dyDescent="0.2">
      <c r="A533" s="188"/>
      <c r="B533" s="149"/>
      <c r="C533" s="189"/>
      <c r="D533" s="190"/>
      <c r="E533" s="190"/>
      <c r="F533" s="190"/>
      <c r="G533" s="155"/>
      <c r="H533" s="155"/>
      <c r="I533" s="155"/>
      <c r="J533" s="155"/>
      <c r="K533" s="155"/>
      <c r="L533" s="155"/>
      <c r="M533" s="155"/>
      <c r="N533" s="155"/>
      <c r="O533" s="155"/>
      <c r="P533" s="155"/>
      <c r="Q533" s="155"/>
      <c r="R533" s="155"/>
      <c r="S533" s="155"/>
      <c r="T533" s="155"/>
      <c r="U533" s="155"/>
      <c r="V533" s="155"/>
      <c r="W533" s="155"/>
    </row>
    <row r="534" spans="1:23" s="21" customFormat="1" ht="15" customHeight="1" x14ac:dyDescent="0.2">
      <c r="A534" s="188"/>
      <c r="B534" s="149"/>
      <c r="C534" s="189"/>
      <c r="D534" s="190"/>
      <c r="E534" s="190"/>
      <c r="F534" s="190"/>
      <c r="G534" s="155"/>
      <c r="H534" s="155"/>
      <c r="I534" s="155"/>
      <c r="J534" s="155"/>
      <c r="K534" s="155"/>
      <c r="L534" s="155"/>
      <c r="M534" s="155"/>
      <c r="N534" s="155"/>
      <c r="O534" s="155"/>
      <c r="P534" s="155"/>
      <c r="Q534" s="155"/>
      <c r="R534" s="155"/>
      <c r="S534" s="155"/>
      <c r="T534" s="155"/>
      <c r="U534" s="155"/>
      <c r="V534" s="155"/>
      <c r="W534" s="155"/>
    </row>
    <row r="535" spans="1:23" s="21" customFormat="1" ht="15" customHeight="1" x14ac:dyDescent="0.2">
      <c r="A535" s="188"/>
      <c r="B535" s="149"/>
      <c r="C535" s="189"/>
      <c r="D535" s="190"/>
      <c r="E535" s="190"/>
      <c r="F535" s="190"/>
      <c r="G535" s="155"/>
      <c r="H535" s="155"/>
      <c r="I535" s="155"/>
      <c r="J535" s="155"/>
      <c r="K535" s="155"/>
      <c r="L535" s="155"/>
      <c r="M535" s="155"/>
      <c r="N535" s="155"/>
      <c r="O535" s="155"/>
      <c r="P535" s="155"/>
      <c r="Q535" s="155"/>
      <c r="R535" s="155"/>
      <c r="S535" s="155"/>
      <c r="T535" s="155"/>
      <c r="U535" s="155"/>
      <c r="V535" s="155"/>
      <c r="W535" s="155"/>
    </row>
    <row r="536" spans="1:23" s="21" customFormat="1" ht="15" customHeight="1" x14ac:dyDescent="0.2">
      <c r="A536" s="188"/>
      <c r="B536" s="149"/>
      <c r="C536" s="189"/>
      <c r="D536" s="190"/>
      <c r="E536" s="190"/>
      <c r="F536" s="190"/>
      <c r="G536" s="155"/>
      <c r="H536" s="155"/>
      <c r="I536" s="155"/>
      <c r="J536" s="155"/>
      <c r="K536" s="155"/>
      <c r="L536" s="155"/>
      <c r="M536" s="155"/>
      <c r="N536" s="155"/>
      <c r="O536" s="155"/>
      <c r="P536" s="155"/>
      <c r="Q536" s="155"/>
      <c r="R536" s="155"/>
      <c r="S536" s="155"/>
      <c r="T536" s="155"/>
      <c r="U536" s="155"/>
      <c r="V536" s="155"/>
      <c r="W536" s="155"/>
    </row>
    <row r="537" spans="1:23" s="21" customFormat="1" ht="15" customHeight="1" x14ac:dyDescent="0.2">
      <c r="A537" s="188"/>
      <c r="B537" s="149"/>
      <c r="C537" s="189"/>
      <c r="D537" s="190"/>
      <c r="E537" s="190"/>
      <c r="F537" s="190"/>
      <c r="G537" s="155"/>
      <c r="H537" s="155"/>
      <c r="I537" s="155"/>
      <c r="J537" s="155"/>
      <c r="K537" s="155"/>
      <c r="L537" s="155"/>
      <c r="M537" s="155"/>
      <c r="N537" s="155"/>
      <c r="O537" s="155"/>
      <c r="P537" s="155"/>
      <c r="Q537" s="155"/>
      <c r="R537" s="155"/>
      <c r="S537" s="155"/>
      <c r="T537" s="155"/>
      <c r="U537" s="155"/>
      <c r="V537" s="155"/>
      <c r="W537" s="155"/>
    </row>
    <row r="538" spans="1:23" s="21" customFormat="1" ht="15" customHeight="1" x14ac:dyDescent="0.2">
      <c r="A538" s="188"/>
      <c r="B538" s="149"/>
      <c r="C538" s="189"/>
      <c r="D538" s="190"/>
      <c r="E538" s="190"/>
      <c r="F538" s="190"/>
      <c r="G538" s="155"/>
      <c r="H538" s="155"/>
      <c r="I538" s="155"/>
      <c r="J538" s="155"/>
      <c r="K538" s="155"/>
      <c r="L538" s="155"/>
      <c r="M538" s="155"/>
      <c r="N538" s="155"/>
      <c r="O538" s="155"/>
      <c r="P538" s="155"/>
      <c r="Q538" s="155"/>
      <c r="R538" s="155"/>
      <c r="S538" s="155"/>
      <c r="T538" s="155"/>
      <c r="U538" s="155"/>
      <c r="V538" s="155"/>
      <c r="W538" s="155"/>
    </row>
    <row r="539" spans="1:23" s="21" customFormat="1" ht="15" customHeight="1" x14ac:dyDescent="0.2">
      <c r="A539" s="188"/>
      <c r="B539" s="149"/>
      <c r="C539" s="189"/>
      <c r="D539" s="190"/>
      <c r="E539" s="190"/>
      <c r="F539" s="190"/>
      <c r="G539" s="155"/>
      <c r="H539" s="155"/>
      <c r="I539" s="155"/>
      <c r="J539" s="155"/>
      <c r="K539" s="155"/>
      <c r="L539" s="155"/>
      <c r="M539" s="155"/>
      <c r="N539" s="155"/>
      <c r="O539" s="155"/>
      <c r="P539" s="155"/>
      <c r="Q539" s="155"/>
      <c r="R539" s="155"/>
      <c r="S539" s="155"/>
      <c r="T539" s="155"/>
      <c r="U539" s="155"/>
      <c r="V539" s="155"/>
      <c r="W539" s="155"/>
    </row>
    <row r="540" spans="1:23" s="21" customFormat="1" ht="15" customHeight="1" x14ac:dyDescent="0.2">
      <c r="A540" s="188"/>
      <c r="B540" s="149"/>
      <c r="C540" s="189"/>
      <c r="D540" s="190"/>
      <c r="E540" s="190"/>
      <c r="F540" s="190"/>
      <c r="G540" s="155"/>
      <c r="H540" s="155"/>
      <c r="I540" s="155"/>
      <c r="J540" s="155"/>
      <c r="K540" s="155"/>
      <c r="L540" s="155"/>
      <c r="M540" s="155"/>
      <c r="N540" s="155"/>
      <c r="O540" s="155"/>
      <c r="P540" s="155"/>
      <c r="Q540" s="155"/>
      <c r="R540" s="155"/>
      <c r="S540" s="155"/>
      <c r="T540" s="155"/>
      <c r="U540" s="155"/>
      <c r="V540" s="155"/>
      <c r="W540" s="155"/>
    </row>
    <row r="541" spans="1:23" s="21" customFormat="1" ht="15" customHeight="1" x14ac:dyDescent="0.2">
      <c r="A541" s="188"/>
      <c r="B541" s="149"/>
      <c r="C541" s="189"/>
      <c r="D541" s="190"/>
      <c r="E541" s="190"/>
      <c r="F541" s="190"/>
      <c r="G541" s="155"/>
      <c r="H541" s="155"/>
      <c r="I541" s="155"/>
      <c r="J541" s="155"/>
      <c r="K541" s="155"/>
      <c r="L541" s="155"/>
      <c r="M541" s="155"/>
      <c r="N541" s="155"/>
      <c r="O541" s="155"/>
      <c r="P541" s="155"/>
      <c r="Q541" s="155"/>
      <c r="R541" s="155"/>
      <c r="S541" s="155"/>
      <c r="T541" s="155"/>
      <c r="U541" s="155"/>
      <c r="V541" s="155"/>
      <c r="W541" s="155"/>
    </row>
    <row r="542" spans="1:23" s="21" customFormat="1" ht="15" customHeight="1" x14ac:dyDescent="0.2">
      <c r="A542" s="188"/>
      <c r="B542" s="149"/>
      <c r="C542" s="189"/>
      <c r="D542" s="190"/>
      <c r="E542" s="190"/>
      <c r="F542" s="190"/>
      <c r="G542" s="155"/>
      <c r="H542" s="155"/>
      <c r="I542" s="155"/>
      <c r="J542" s="155"/>
      <c r="K542" s="155"/>
      <c r="L542" s="155"/>
      <c r="M542" s="155"/>
      <c r="N542" s="155"/>
      <c r="O542" s="155"/>
      <c r="P542" s="155"/>
      <c r="Q542" s="155"/>
      <c r="R542" s="155"/>
      <c r="S542" s="155"/>
      <c r="T542" s="155"/>
      <c r="U542" s="155"/>
      <c r="V542" s="155"/>
      <c r="W542" s="155"/>
    </row>
    <row r="543" spans="1:23" s="21" customFormat="1" ht="15" customHeight="1" x14ac:dyDescent="0.2">
      <c r="A543" s="188"/>
      <c r="B543" s="149"/>
      <c r="C543" s="189"/>
      <c r="D543" s="190"/>
      <c r="E543" s="190"/>
      <c r="F543" s="190"/>
      <c r="G543" s="155"/>
      <c r="H543" s="155"/>
      <c r="I543" s="155"/>
      <c r="J543" s="155"/>
      <c r="K543" s="155"/>
      <c r="L543" s="155"/>
      <c r="M543" s="155"/>
      <c r="N543" s="155"/>
      <c r="O543" s="155"/>
      <c r="P543" s="155"/>
      <c r="Q543" s="155"/>
      <c r="R543" s="155"/>
      <c r="S543" s="155"/>
      <c r="T543" s="155"/>
      <c r="U543" s="155"/>
      <c r="V543" s="155"/>
      <c r="W543" s="155"/>
    </row>
    <row r="544" spans="1:23" s="21" customFormat="1" ht="15" customHeight="1" x14ac:dyDescent="0.2">
      <c r="A544" s="188"/>
      <c r="B544" s="149"/>
      <c r="C544" s="189"/>
      <c r="D544" s="190"/>
      <c r="E544" s="190"/>
      <c r="F544" s="190"/>
      <c r="G544" s="155"/>
      <c r="H544" s="155"/>
      <c r="I544" s="155"/>
      <c r="J544" s="155"/>
      <c r="K544" s="155"/>
      <c r="L544" s="155"/>
      <c r="M544" s="155"/>
      <c r="N544" s="155"/>
      <c r="O544" s="155"/>
      <c r="P544" s="155"/>
      <c r="Q544" s="155"/>
      <c r="R544" s="155"/>
      <c r="S544" s="155"/>
      <c r="T544" s="155"/>
      <c r="U544" s="155"/>
      <c r="V544" s="155"/>
      <c r="W544" s="155"/>
    </row>
    <row r="545" spans="1:23" s="21" customFormat="1" ht="15" customHeight="1" x14ac:dyDescent="0.2">
      <c r="A545" s="188"/>
      <c r="B545" s="149"/>
      <c r="C545" s="189"/>
      <c r="D545" s="190"/>
      <c r="E545" s="190"/>
      <c r="F545" s="190"/>
      <c r="G545" s="155"/>
      <c r="H545" s="155"/>
      <c r="I545" s="155"/>
      <c r="J545" s="155"/>
      <c r="K545" s="155"/>
      <c r="L545" s="155"/>
      <c r="M545" s="155"/>
      <c r="N545" s="155"/>
      <c r="O545" s="155"/>
      <c r="P545" s="155"/>
      <c r="Q545" s="155"/>
      <c r="R545" s="155"/>
      <c r="S545" s="155"/>
      <c r="T545" s="155"/>
      <c r="U545" s="155"/>
      <c r="V545" s="155"/>
      <c r="W545" s="155"/>
    </row>
    <row r="546" spans="1:23" s="21" customFormat="1" ht="15" customHeight="1" x14ac:dyDescent="0.2">
      <c r="A546" s="188"/>
      <c r="B546" s="149"/>
      <c r="C546" s="189"/>
      <c r="D546" s="190"/>
      <c r="E546" s="190"/>
      <c r="F546" s="190"/>
      <c r="G546" s="155"/>
      <c r="H546" s="155"/>
      <c r="I546" s="155"/>
      <c r="J546" s="155"/>
      <c r="K546" s="155"/>
      <c r="L546" s="155"/>
      <c r="M546" s="155"/>
      <c r="N546" s="155"/>
      <c r="O546" s="155"/>
      <c r="P546" s="155"/>
      <c r="Q546" s="155"/>
      <c r="R546" s="155"/>
      <c r="S546" s="155"/>
      <c r="T546" s="155"/>
      <c r="U546" s="155"/>
      <c r="V546" s="155"/>
      <c r="W546" s="155"/>
    </row>
    <row r="547" spans="1:23" s="21" customFormat="1" ht="15" customHeight="1" x14ac:dyDescent="0.2">
      <c r="A547" s="188"/>
      <c r="B547" s="149"/>
      <c r="C547" s="189"/>
      <c r="D547" s="190"/>
      <c r="E547" s="190"/>
      <c r="F547" s="190"/>
      <c r="G547" s="155"/>
      <c r="H547" s="155"/>
      <c r="I547" s="155"/>
      <c r="J547" s="155"/>
      <c r="K547" s="155"/>
      <c r="L547" s="155"/>
      <c r="M547" s="155"/>
      <c r="N547" s="155"/>
      <c r="O547" s="155"/>
      <c r="P547" s="155"/>
      <c r="Q547" s="155"/>
      <c r="R547" s="155"/>
      <c r="S547" s="155"/>
      <c r="T547" s="155"/>
      <c r="U547" s="155"/>
      <c r="V547" s="155"/>
      <c r="W547" s="155"/>
    </row>
    <row r="548" spans="1:23" s="21" customFormat="1" ht="15" customHeight="1" x14ac:dyDescent="0.2">
      <c r="A548" s="188"/>
      <c r="B548" s="149"/>
      <c r="C548" s="189"/>
      <c r="D548" s="190"/>
      <c r="E548" s="190"/>
      <c r="F548" s="190"/>
      <c r="G548" s="155"/>
      <c r="H548" s="155"/>
      <c r="I548" s="155"/>
      <c r="J548" s="155"/>
      <c r="K548" s="155"/>
      <c r="L548" s="155"/>
      <c r="M548" s="155"/>
      <c r="N548" s="155"/>
      <c r="O548" s="155"/>
      <c r="P548" s="155"/>
      <c r="Q548" s="155"/>
      <c r="R548" s="155"/>
      <c r="S548" s="155"/>
      <c r="T548" s="155"/>
      <c r="U548" s="155"/>
      <c r="V548" s="155"/>
      <c r="W548" s="155"/>
    </row>
    <row r="549" spans="1:23" s="21" customFormat="1" ht="15" customHeight="1" x14ac:dyDescent="0.2">
      <c r="A549" s="188"/>
      <c r="B549" s="149"/>
      <c r="C549" s="189"/>
      <c r="D549" s="190"/>
      <c r="E549" s="190"/>
      <c r="F549" s="190"/>
      <c r="G549" s="155"/>
      <c r="H549" s="155"/>
      <c r="I549" s="155"/>
      <c r="J549" s="155"/>
      <c r="K549" s="155"/>
      <c r="L549" s="155"/>
      <c r="M549" s="155"/>
      <c r="N549" s="155"/>
      <c r="O549" s="155"/>
      <c r="P549" s="155"/>
      <c r="Q549" s="155"/>
      <c r="R549" s="155"/>
      <c r="S549" s="155"/>
      <c r="T549" s="155"/>
      <c r="U549" s="155"/>
      <c r="V549" s="155"/>
      <c r="W549" s="155"/>
    </row>
    <row r="550" spans="1:23" s="21" customFormat="1" ht="15" customHeight="1" x14ac:dyDescent="0.2">
      <c r="A550" s="188"/>
      <c r="B550" s="149"/>
      <c r="C550" s="189"/>
      <c r="D550" s="190"/>
      <c r="E550" s="190"/>
      <c r="F550" s="190"/>
      <c r="G550" s="155"/>
      <c r="H550" s="155"/>
      <c r="I550" s="155"/>
      <c r="J550" s="155"/>
      <c r="K550" s="155"/>
      <c r="L550" s="155"/>
      <c r="M550" s="155"/>
      <c r="N550" s="155"/>
      <c r="O550" s="155"/>
      <c r="P550" s="155"/>
      <c r="Q550" s="155"/>
      <c r="R550" s="155"/>
      <c r="S550" s="155"/>
      <c r="T550" s="155"/>
      <c r="U550" s="155"/>
      <c r="V550" s="155"/>
      <c r="W550" s="155"/>
    </row>
    <row r="551" spans="1:23" s="21" customFormat="1" ht="15" customHeight="1" x14ac:dyDescent="0.2">
      <c r="A551" s="188"/>
      <c r="B551" s="149"/>
      <c r="C551" s="189"/>
      <c r="D551" s="190"/>
      <c r="E551" s="190"/>
      <c r="F551" s="190"/>
      <c r="G551" s="155"/>
      <c r="H551" s="155"/>
      <c r="I551" s="155"/>
      <c r="J551" s="155"/>
      <c r="K551" s="155"/>
      <c r="L551" s="155"/>
      <c r="M551" s="155"/>
      <c r="N551" s="155"/>
      <c r="O551" s="155"/>
      <c r="P551" s="155"/>
      <c r="Q551" s="155"/>
      <c r="R551" s="155"/>
      <c r="S551" s="155"/>
      <c r="T551" s="155"/>
      <c r="U551" s="155"/>
      <c r="V551" s="155"/>
      <c r="W551" s="155"/>
    </row>
    <row r="552" spans="1:23" s="21" customFormat="1" ht="15" customHeight="1" x14ac:dyDescent="0.2">
      <c r="A552" s="188"/>
      <c r="B552" s="149"/>
      <c r="C552" s="189"/>
      <c r="D552" s="190"/>
      <c r="E552" s="190"/>
      <c r="F552" s="190"/>
      <c r="G552" s="155"/>
      <c r="H552" s="155"/>
      <c r="I552" s="155"/>
      <c r="J552" s="155"/>
      <c r="K552" s="155"/>
      <c r="L552" s="155"/>
      <c r="M552" s="155"/>
      <c r="N552" s="155"/>
      <c r="O552" s="155"/>
      <c r="P552" s="155"/>
      <c r="Q552" s="155"/>
      <c r="R552" s="155"/>
      <c r="S552" s="155"/>
      <c r="T552" s="155"/>
      <c r="U552" s="155"/>
      <c r="V552" s="155"/>
      <c r="W552" s="155"/>
    </row>
    <row r="553" spans="1:23" s="21" customFormat="1" ht="15" customHeight="1" x14ac:dyDescent="0.2">
      <c r="A553" s="188"/>
      <c r="B553" s="149"/>
      <c r="C553" s="189"/>
      <c r="D553" s="190"/>
      <c r="E553" s="190"/>
      <c r="F553" s="190"/>
      <c r="G553" s="155"/>
      <c r="H553" s="155"/>
      <c r="I553" s="155"/>
      <c r="J553" s="155"/>
      <c r="K553" s="155"/>
      <c r="L553" s="155"/>
      <c r="M553" s="155"/>
      <c r="N553" s="155"/>
      <c r="O553" s="155"/>
      <c r="P553" s="155"/>
      <c r="Q553" s="155"/>
      <c r="R553" s="155"/>
      <c r="S553" s="155"/>
      <c r="T553" s="155"/>
      <c r="U553" s="155"/>
      <c r="V553" s="155"/>
      <c r="W553" s="155"/>
    </row>
    <row r="554" spans="1:23" s="21" customFormat="1" ht="15" customHeight="1" x14ac:dyDescent="0.2">
      <c r="A554" s="188"/>
      <c r="B554" s="149"/>
      <c r="C554" s="189"/>
      <c r="D554" s="190"/>
      <c r="E554" s="190"/>
      <c r="F554" s="190"/>
      <c r="G554" s="155"/>
      <c r="H554" s="155"/>
      <c r="I554" s="155"/>
      <c r="J554" s="155"/>
      <c r="K554" s="155"/>
      <c r="L554" s="155"/>
      <c r="M554" s="155"/>
      <c r="N554" s="155"/>
      <c r="O554" s="155"/>
      <c r="P554" s="155"/>
      <c r="Q554" s="155"/>
      <c r="R554" s="155"/>
      <c r="S554" s="155"/>
      <c r="T554" s="155"/>
      <c r="U554" s="155"/>
      <c r="V554" s="155"/>
      <c r="W554" s="155"/>
    </row>
    <row r="555" spans="1:23" s="21" customFormat="1" ht="15" customHeight="1" x14ac:dyDescent="0.2">
      <c r="A555" s="188"/>
      <c r="B555" s="149"/>
      <c r="C555" s="189"/>
      <c r="D555" s="190"/>
      <c r="E555" s="190"/>
      <c r="F555" s="190"/>
      <c r="G555" s="155"/>
      <c r="H555" s="155"/>
      <c r="I555" s="155"/>
      <c r="J555" s="155"/>
      <c r="K555" s="155"/>
      <c r="L555" s="155"/>
      <c r="M555" s="155"/>
      <c r="N555" s="155"/>
      <c r="O555" s="155"/>
      <c r="P555" s="155"/>
      <c r="Q555" s="155"/>
      <c r="R555" s="155"/>
      <c r="S555" s="155"/>
      <c r="T555" s="155"/>
      <c r="U555" s="155"/>
      <c r="V555" s="155"/>
      <c r="W555" s="155"/>
    </row>
    <row r="556" spans="1:23" s="21" customFormat="1" ht="15" customHeight="1" x14ac:dyDescent="0.2">
      <c r="A556" s="188"/>
      <c r="B556" s="149"/>
      <c r="C556" s="189"/>
      <c r="D556" s="190"/>
      <c r="E556" s="190"/>
      <c r="F556" s="190"/>
      <c r="G556" s="155"/>
      <c r="H556" s="155"/>
      <c r="I556" s="155"/>
      <c r="J556" s="155"/>
      <c r="K556" s="155"/>
      <c r="L556" s="155"/>
      <c r="M556" s="155"/>
      <c r="N556" s="155"/>
      <c r="O556" s="155"/>
      <c r="P556" s="155"/>
      <c r="Q556" s="155"/>
      <c r="R556" s="155"/>
      <c r="S556" s="155"/>
      <c r="T556" s="155"/>
      <c r="U556" s="155"/>
      <c r="V556" s="155"/>
      <c r="W556" s="155"/>
    </row>
    <row r="557" spans="1:23" s="21" customFormat="1" ht="15" customHeight="1" x14ac:dyDescent="0.2">
      <c r="A557" s="188"/>
      <c r="B557" s="149"/>
      <c r="C557" s="189"/>
      <c r="D557" s="190"/>
      <c r="E557" s="190"/>
      <c r="F557" s="190"/>
      <c r="G557" s="155"/>
      <c r="H557" s="155"/>
      <c r="I557" s="155"/>
      <c r="J557" s="155"/>
      <c r="K557" s="155"/>
      <c r="L557" s="155"/>
      <c r="M557" s="155"/>
      <c r="N557" s="155"/>
      <c r="O557" s="155"/>
      <c r="P557" s="155"/>
      <c r="Q557" s="155"/>
      <c r="R557" s="155"/>
      <c r="S557" s="155"/>
      <c r="T557" s="155"/>
      <c r="U557" s="155"/>
      <c r="V557" s="155"/>
      <c r="W557" s="155"/>
    </row>
    <row r="558" spans="1:23" s="21" customFormat="1" ht="15" customHeight="1" x14ac:dyDescent="0.2">
      <c r="A558" s="188"/>
      <c r="B558" s="149"/>
      <c r="C558" s="189"/>
      <c r="D558" s="190"/>
      <c r="E558" s="190"/>
      <c r="F558" s="190"/>
      <c r="G558" s="155"/>
      <c r="H558" s="155"/>
      <c r="I558" s="155"/>
      <c r="J558" s="155"/>
      <c r="K558" s="155"/>
      <c r="L558" s="155"/>
      <c r="M558" s="155"/>
      <c r="N558" s="155"/>
      <c r="O558" s="155"/>
      <c r="P558" s="155"/>
      <c r="Q558" s="155"/>
      <c r="R558" s="155"/>
      <c r="S558" s="155"/>
      <c r="T558" s="155"/>
      <c r="U558" s="155"/>
      <c r="V558" s="155"/>
      <c r="W558" s="155"/>
    </row>
    <row r="559" spans="1:23" s="21" customFormat="1" ht="15" customHeight="1" x14ac:dyDescent="0.2">
      <c r="A559" s="188"/>
      <c r="B559" s="149"/>
      <c r="C559" s="189"/>
      <c r="D559" s="190"/>
      <c r="E559" s="190"/>
      <c r="F559" s="190"/>
      <c r="G559" s="155"/>
      <c r="H559" s="155"/>
      <c r="I559" s="155"/>
      <c r="J559" s="155"/>
      <c r="K559" s="155"/>
      <c r="L559" s="155"/>
      <c r="M559" s="155"/>
      <c r="N559" s="155"/>
      <c r="O559" s="155"/>
      <c r="P559" s="155"/>
      <c r="Q559" s="155"/>
      <c r="R559" s="155"/>
      <c r="S559" s="155"/>
      <c r="T559" s="155"/>
      <c r="U559" s="155"/>
      <c r="V559" s="155"/>
      <c r="W559" s="155"/>
    </row>
    <row r="560" spans="1:23" s="21" customFormat="1" ht="15" customHeight="1" x14ac:dyDescent="0.2">
      <c r="A560" s="188"/>
      <c r="B560" s="149"/>
      <c r="C560" s="189"/>
      <c r="D560" s="190"/>
      <c r="E560" s="190"/>
      <c r="F560" s="190"/>
      <c r="G560" s="155"/>
      <c r="H560" s="155"/>
      <c r="I560" s="155"/>
      <c r="J560" s="155"/>
      <c r="K560" s="155"/>
      <c r="L560" s="155"/>
      <c r="M560" s="155"/>
      <c r="N560" s="155"/>
      <c r="O560" s="155"/>
      <c r="P560" s="155"/>
      <c r="Q560" s="155"/>
      <c r="R560" s="155"/>
      <c r="S560" s="155"/>
      <c r="T560" s="155"/>
      <c r="U560" s="155"/>
      <c r="V560" s="155"/>
      <c r="W560" s="155"/>
    </row>
    <row r="561" spans="1:23" s="21" customFormat="1" ht="15" customHeight="1" x14ac:dyDescent="0.2">
      <c r="A561" s="188"/>
      <c r="B561" s="149"/>
      <c r="C561" s="189"/>
      <c r="D561" s="190"/>
      <c r="E561" s="190"/>
      <c r="F561" s="190"/>
      <c r="G561" s="155"/>
      <c r="H561" s="155"/>
      <c r="I561" s="155"/>
      <c r="J561" s="155"/>
      <c r="K561" s="155"/>
      <c r="L561" s="155"/>
      <c r="M561" s="155"/>
      <c r="N561" s="155"/>
      <c r="O561" s="155"/>
      <c r="P561" s="155"/>
      <c r="Q561" s="155"/>
      <c r="R561" s="155"/>
      <c r="S561" s="155"/>
      <c r="T561" s="155"/>
      <c r="U561" s="155"/>
      <c r="V561" s="155"/>
      <c r="W561" s="155"/>
    </row>
    <row r="562" spans="1:23" s="21" customFormat="1" ht="15" customHeight="1" x14ac:dyDescent="0.2">
      <c r="A562" s="188"/>
      <c r="B562" s="149"/>
      <c r="C562" s="189"/>
      <c r="D562" s="190"/>
      <c r="E562" s="190"/>
      <c r="F562" s="190"/>
      <c r="G562" s="155"/>
      <c r="H562" s="155"/>
      <c r="I562" s="155"/>
      <c r="J562" s="155"/>
      <c r="K562" s="155"/>
      <c r="L562" s="155"/>
      <c r="M562" s="155"/>
      <c r="N562" s="155"/>
      <c r="O562" s="155"/>
      <c r="P562" s="155"/>
      <c r="Q562" s="155"/>
      <c r="R562" s="155"/>
      <c r="S562" s="155"/>
      <c r="T562" s="155"/>
      <c r="U562" s="155"/>
      <c r="V562" s="155"/>
      <c r="W562" s="155"/>
    </row>
    <row r="563" spans="1:23" s="21" customFormat="1" ht="15" customHeight="1" x14ac:dyDescent="0.2">
      <c r="A563" s="188"/>
      <c r="B563" s="149"/>
      <c r="C563" s="189"/>
      <c r="D563" s="190"/>
      <c r="E563" s="190"/>
      <c r="F563" s="190"/>
      <c r="G563" s="155"/>
      <c r="H563" s="155"/>
      <c r="I563" s="155"/>
      <c r="J563" s="155"/>
      <c r="K563" s="155"/>
      <c r="L563" s="155"/>
      <c r="M563" s="155"/>
      <c r="N563" s="155"/>
      <c r="O563" s="155"/>
      <c r="P563" s="155"/>
      <c r="Q563" s="155"/>
      <c r="R563" s="155"/>
      <c r="S563" s="155"/>
      <c r="T563" s="155"/>
      <c r="U563" s="155"/>
      <c r="V563" s="155"/>
      <c r="W563" s="155"/>
    </row>
    <row r="564" spans="1:23" s="21" customFormat="1" ht="15" customHeight="1" x14ac:dyDescent="0.2">
      <c r="A564" s="188"/>
      <c r="B564" s="149"/>
      <c r="C564" s="189"/>
      <c r="D564" s="190"/>
      <c r="E564" s="190"/>
      <c r="F564" s="190"/>
      <c r="G564" s="155"/>
      <c r="H564" s="155"/>
      <c r="I564" s="155"/>
      <c r="J564" s="155"/>
      <c r="K564" s="155"/>
      <c r="L564" s="155"/>
      <c r="M564" s="155"/>
      <c r="N564" s="155"/>
      <c r="O564" s="155"/>
      <c r="P564" s="155"/>
      <c r="Q564" s="155"/>
      <c r="R564" s="155"/>
      <c r="S564" s="155"/>
      <c r="T564" s="155"/>
      <c r="U564" s="155"/>
      <c r="V564" s="155"/>
      <c r="W564" s="155"/>
    </row>
    <row r="565" spans="1:23" s="21" customFormat="1" ht="15" customHeight="1" x14ac:dyDescent="0.2">
      <c r="A565" s="188"/>
      <c r="B565" s="149"/>
      <c r="C565" s="189"/>
      <c r="D565" s="190"/>
      <c r="E565" s="190"/>
      <c r="F565" s="190"/>
      <c r="G565" s="155"/>
      <c r="H565" s="155"/>
      <c r="I565" s="155"/>
      <c r="J565" s="155"/>
      <c r="K565" s="155"/>
      <c r="L565" s="155"/>
      <c r="M565" s="155"/>
      <c r="N565" s="155"/>
      <c r="O565" s="155"/>
      <c r="P565" s="155"/>
      <c r="Q565" s="155"/>
      <c r="R565" s="155"/>
      <c r="S565" s="155"/>
      <c r="T565" s="155"/>
      <c r="U565" s="155"/>
      <c r="V565" s="155"/>
      <c r="W565" s="155"/>
    </row>
    <row r="566" spans="1:23" s="21" customFormat="1" ht="15" customHeight="1" x14ac:dyDescent="0.2">
      <c r="A566" s="188"/>
      <c r="B566" s="149"/>
      <c r="C566" s="189"/>
      <c r="D566" s="190"/>
      <c r="E566" s="190"/>
      <c r="F566" s="190"/>
      <c r="G566" s="155"/>
      <c r="H566" s="155"/>
      <c r="I566" s="155"/>
      <c r="J566" s="155"/>
      <c r="K566" s="155"/>
      <c r="L566" s="155"/>
      <c r="M566" s="155"/>
      <c r="N566" s="155"/>
      <c r="O566" s="155"/>
      <c r="P566" s="155"/>
      <c r="Q566" s="155"/>
      <c r="R566" s="155"/>
      <c r="S566" s="155"/>
      <c r="T566" s="155"/>
      <c r="U566" s="155"/>
      <c r="V566" s="155"/>
      <c r="W566" s="155"/>
    </row>
    <row r="567" spans="1:23" s="21" customFormat="1" ht="15" customHeight="1" x14ac:dyDescent="0.2">
      <c r="A567" s="188"/>
      <c r="B567" s="149"/>
      <c r="C567" s="189"/>
      <c r="D567" s="190"/>
      <c r="E567" s="190"/>
      <c r="F567" s="190"/>
      <c r="G567" s="155"/>
      <c r="H567" s="155"/>
      <c r="I567" s="155"/>
      <c r="J567" s="155"/>
      <c r="K567" s="155"/>
      <c r="L567" s="155"/>
      <c r="M567" s="155"/>
      <c r="N567" s="155"/>
      <c r="O567" s="155"/>
      <c r="P567" s="155"/>
      <c r="Q567" s="155"/>
      <c r="R567" s="155"/>
      <c r="S567" s="155"/>
      <c r="T567" s="155"/>
      <c r="U567" s="155"/>
      <c r="V567" s="155"/>
      <c r="W567" s="155"/>
    </row>
    <row r="568" spans="1:23" s="21" customFormat="1" ht="15" customHeight="1" x14ac:dyDescent="0.2">
      <c r="A568" s="188"/>
      <c r="B568" s="149"/>
      <c r="C568" s="189"/>
      <c r="D568" s="190"/>
      <c r="E568" s="190"/>
      <c r="F568" s="190"/>
      <c r="G568" s="155"/>
      <c r="H568" s="155"/>
      <c r="I568" s="155"/>
      <c r="J568" s="155"/>
      <c r="K568" s="155"/>
      <c r="L568" s="155"/>
      <c r="M568" s="155"/>
      <c r="N568" s="155"/>
      <c r="O568" s="155"/>
      <c r="P568" s="155"/>
      <c r="Q568" s="155"/>
      <c r="R568" s="155"/>
      <c r="S568" s="155"/>
      <c r="T568" s="155"/>
      <c r="U568" s="155"/>
      <c r="V568" s="155"/>
      <c r="W568" s="155"/>
    </row>
    <row r="569" spans="1:23" s="21" customFormat="1" ht="15" customHeight="1" x14ac:dyDescent="0.2">
      <c r="A569" s="188"/>
      <c r="B569" s="149"/>
      <c r="C569" s="189"/>
      <c r="D569" s="190"/>
      <c r="E569" s="190"/>
      <c r="F569" s="190"/>
      <c r="G569" s="155"/>
      <c r="H569" s="155"/>
      <c r="I569" s="155"/>
      <c r="J569" s="155"/>
      <c r="K569" s="155"/>
      <c r="L569" s="155"/>
      <c r="M569" s="155"/>
      <c r="N569" s="155"/>
      <c r="O569" s="155"/>
      <c r="P569" s="155"/>
      <c r="Q569" s="155"/>
      <c r="R569" s="155"/>
      <c r="S569" s="155"/>
      <c r="T569" s="155"/>
      <c r="U569" s="155"/>
      <c r="V569" s="155"/>
      <c r="W569" s="155"/>
    </row>
    <row r="570" spans="1:23" s="21" customFormat="1" ht="15" customHeight="1" x14ac:dyDescent="0.2">
      <c r="A570" s="188"/>
      <c r="B570" s="149"/>
      <c r="C570" s="189"/>
      <c r="D570" s="190"/>
      <c r="E570" s="190"/>
      <c r="F570" s="190"/>
      <c r="G570" s="155"/>
      <c r="H570" s="155"/>
      <c r="I570" s="155"/>
      <c r="J570" s="155"/>
      <c r="K570" s="155"/>
      <c r="L570" s="155"/>
      <c r="M570" s="155"/>
      <c r="N570" s="155"/>
      <c r="O570" s="155"/>
      <c r="P570" s="155"/>
      <c r="Q570" s="155"/>
      <c r="R570" s="155"/>
      <c r="S570" s="155"/>
      <c r="T570" s="155"/>
      <c r="U570" s="155"/>
      <c r="V570" s="155"/>
      <c r="W570" s="155"/>
    </row>
    <row r="571" spans="1:23" s="21" customFormat="1" ht="15" customHeight="1" x14ac:dyDescent="0.2">
      <c r="A571" s="188"/>
      <c r="B571" s="149"/>
      <c r="C571" s="189"/>
      <c r="D571" s="190"/>
      <c r="E571" s="190"/>
      <c r="F571" s="190"/>
      <c r="G571" s="155"/>
      <c r="H571" s="155"/>
      <c r="I571" s="155"/>
      <c r="J571" s="155"/>
      <c r="K571" s="155"/>
      <c r="L571" s="155"/>
      <c r="M571" s="155"/>
      <c r="N571" s="155"/>
      <c r="O571" s="155"/>
      <c r="P571" s="155"/>
      <c r="Q571" s="155"/>
      <c r="R571" s="155"/>
      <c r="S571" s="155"/>
      <c r="T571" s="155"/>
      <c r="U571" s="155"/>
      <c r="V571" s="155"/>
      <c r="W571" s="155"/>
    </row>
    <row r="572" spans="1:23" s="21" customFormat="1" ht="15" customHeight="1" x14ac:dyDescent="0.2">
      <c r="A572" s="188"/>
      <c r="B572" s="149"/>
      <c r="C572" s="189"/>
      <c r="D572" s="190"/>
      <c r="E572" s="190"/>
      <c r="F572" s="190"/>
      <c r="G572" s="155"/>
      <c r="H572" s="155"/>
      <c r="I572" s="155"/>
      <c r="J572" s="155"/>
      <c r="K572" s="155"/>
      <c r="L572" s="155"/>
      <c r="M572" s="155"/>
      <c r="N572" s="155"/>
      <c r="O572" s="155"/>
      <c r="P572" s="155"/>
      <c r="Q572" s="155"/>
      <c r="R572" s="155"/>
      <c r="S572" s="155"/>
      <c r="T572" s="155"/>
      <c r="U572" s="155"/>
      <c r="V572" s="155"/>
      <c r="W572" s="155"/>
    </row>
    <row r="573" spans="1:23" s="21" customFormat="1" ht="15" customHeight="1" x14ac:dyDescent="0.2">
      <c r="A573" s="188"/>
      <c r="B573" s="149"/>
      <c r="C573" s="189"/>
      <c r="D573" s="190"/>
      <c r="E573" s="190"/>
      <c r="F573" s="190"/>
      <c r="G573" s="155"/>
      <c r="H573" s="155"/>
      <c r="I573" s="155"/>
      <c r="J573" s="155"/>
      <c r="K573" s="155"/>
      <c r="L573" s="155"/>
      <c r="M573" s="155"/>
      <c r="N573" s="155"/>
      <c r="O573" s="155"/>
      <c r="P573" s="155"/>
      <c r="Q573" s="155"/>
      <c r="R573" s="155"/>
      <c r="S573" s="155"/>
      <c r="T573" s="155"/>
      <c r="U573" s="155"/>
      <c r="V573" s="155"/>
      <c r="W573" s="155"/>
    </row>
    <row r="574" spans="1:23" s="21" customFormat="1" ht="15" customHeight="1" x14ac:dyDescent="0.2">
      <c r="A574" s="188"/>
      <c r="B574" s="149"/>
      <c r="C574" s="189"/>
      <c r="D574" s="190"/>
      <c r="E574" s="190"/>
      <c r="F574" s="190"/>
      <c r="G574" s="155"/>
      <c r="H574" s="155"/>
      <c r="I574" s="155"/>
      <c r="J574" s="155"/>
      <c r="K574" s="155"/>
      <c r="L574" s="155"/>
      <c r="M574" s="155"/>
      <c r="N574" s="155"/>
      <c r="O574" s="155"/>
      <c r="P574" s="155"/>
      <c r="Q574" s="155"/>
      <c r="R574" s="155"/>
      <c r="S574" s="155"/>
      <c r="T574" s="155"/>
      <c r="U574" s="155"/>
      <c r="V574" s="155"/>
      <c r="W574" s="155"/>
    </row>
    <row r="575" spans="1:23" s="21" customFormat="1" ht="15" customHeight="1" x14ac:dyDescent="0.2">
      <c r="A575" s="188"/>
      <c r="B575" s="149"/>
      <c r="C575" s="189"/>
      <c r="D575" s="190"/>
      <c r="E575" s="190"/>
      <c r="F575" s="190"/>
      <c r="G575" s="155"/>
      <c r="H575" s="155"/>
      <c r="I575" s="155"/>
      <c r="J575" s="155"/>
      <c r="K575" s="155"/>
      <c r="L575" s="155"/>
      <c r="M575" s="155"/>
      <c r="N575" s="155"/>
      <c r="O575" s="155"/>
      <c r="P575" s="155"/>
      <c r="Q575" s="155"/>
      <c r="R575" s="155"/>
      <c r="S575" s="155"/>
      <c r="T575" s="155"/>
      <c r="U575" s="155"/>
      <c r="V575" s="155"/>
      <c r="W575" s="155"/>
    </row>
    <row r="576" spans="1:23" s="21" customFormat="1" ht="15" customHeight="1" x14ac:dyDescent="0.2">
      <c r="A576" s="188"/>
      <c r="B576" s="149"/>
      <c r="C576" s="189"/>
      <c r="D576" s="190"/>
      <c r="E576" s="190"/>
      <c r="F576" s="190"/>
      <c r="G576" s="155"/>
      <c r="H576" s="155"/>
      <c r="I576" s="155"/>
      <c r="J576" s="155"/>
      <c r="K576" s="155"/>
      <c r="L576" s="155"/>
      <c r="M576" s="155"/>
      <c r="N576" s="155"/>
      <c r="O576" s="155"/>
      <c r="P576" s="155"/>
      <c r="Q576" s="155"/>
      <c r="R576" s="155"/>
      <c r="S576" s="155"/>
      <c r="T576" s="155"/>
      <c r="U576" s="155"/>
      <c r="V576" s="155"/>
      <c r="W576" s="155"/>
    </row>
    <row r="577" spans="1:23" s="21" customFormat="1" ht="15" customHeight="1" x14ac:dyDescent="0.2">
      <c r="A577" s="188"/>
      <c r="B577" s="149"/>
      <c r="C577" s="189"/>
      <c r="D577" s="190"/>
      <c r="E577" s="190"/>
      <c r="F577" s="190"/>
      <c r="G577" s="155"/>
      <c r="H577" s="155"/>
      <c r="I577" s="155"/>
      <c r="J577" s="155"/>
      <c r="K577" s="155"/>
      <c r="L577" s="155"/>
      <c r="M577" s="155"/>
      <c r="N577" s="155"/>
      <c r="O577" s="155"/>
      <c r="P577" s="155"/>
      <c r="Q577" s="155"/>
      <c r="R577" s="155"/>
      <c r="S577" s="155"/>
      <c r="T577" s="155"/>
      <c r="U577" s="155"/>
      <c r="V577" s="155"/>
      <c r="W577" s="155"/>
    </row>
    <row r="578" spans="1:23" s="21" customFormat="1" ht="15" customHeight="1" x14ac:dyDescent="0.2">
      <c r="A578" s="188"/>
      <c r="B578" s="149"/>
      <c r="C578" s="189"/>
      <c r="D578" s="190"/>
      <c r="E578" s="190"/>
      <c r="F578" s="190"/>
      <c r="G578" s="155"/>
      <c r="H578" s="155"/>
      <c r="I578" s="155"/>
      <c r="J578" s="155"/>
      <c r="K578" s="155"/>
      <c r="L578" s="155"/>
      <c r="M578" s="155"/>
      <c r="N578" s="155"/>
      <c r="O578" s="155"/>
      <c r="P578" s="155"/>
      <c r="Q578" s="155"/>
      <c r="R578" s="155"/>
      <c r="S578" s="155"/>
      <c r="T578" s="155"/>
      <c r="U578" s="155"/>
      <c r="V578" s="155"/>
      <c r="W578" s="155"/>
    </row>
    <row r="579" spans="1:23" s="21" customFormat="1" ht="15" customHeight="1" x14ac:dyDescent="0.2">
      <c r="A579" s="188"/>
      <c r="B579" s="149"/>
      <c r="C579" s="189"/>
      <c r="D579" s="190"/>
      <c r="E579" s="190"/>
      <c r="F579" s="190"/>
      <c r="G579" s="155"/>
      <c r="H579" s="155"/>
      <c r="I579" s="155"/>
      <c r="J579" s="155"/>
      <c r="K579" s="155"/>
      <c r="L579" s="155"/>
      <c r="M579" s="155"/>
      <c r="N579" s="155"/>
      <c r="O579" s="155"/>
      <c r="P579" s="155"/>
      <c r="Q579" s="155"/>
      <c r="R579" s="155"/>
      <c r="S579" s="155"/>
      <c r="T579" s="155"/>
      <c r="U579" s="155"/>
      <c r="V579" s="155"/>
      <c r="W579" s="155"/>
    </row>
    <row r="580" spans="1:23" s="21" customFormat="1" ht="15" customHeight="1" x14ac:dyDescent="0.2">
      <c r="A580" s="188"/>
      <c r="B580" s="149"/>
      <c r="C580" s="189"/>
      <c r="D580" s="190"/>
      <c r="E580" s="190"/>
      <c r="F580" s="190"/>
      <c r="G580" s="155"/>
      <c r="H580" s="155"/>
      <c r="I580" s="155"/>
      <c r="J580" s="155"/>
      <c r="K580" s="155"/>
      <c r="L580" s="155"/>
      <c r="M580" s="155"/>
      <c r="N580" s="155"/>
      <c r="O580" s="155"/>
      <c r="P580" s="155"/>
      <c r="Q580" s="155"/>
      <c r="R580" s="155"/>
      <c r="S580" s="155"/>
      <c r="T580" s="155"/>
      <c r="U580" s="155"/>
      <c r="V580" s="155"/>
      <c r="W580" s="155"/>
    </row>
    <row r="581" spans="1:23" s="21" customFormat="1" ht="15" customHeight="1" x14ac:dyDescent="0.2">
      <c r="A581" s="188"/>
      <c r="B581" s="149"/>
      <c r="C581" s="189"/>
      <c r="D581" s="190"/>
      <c r="E581" s="190"/>
      <c r="F581" s="190"/>
      <c r="G581" s="155"/>
      <c r="H581" s="155"/>
      <c r="I581" s="155"/>
      <c r="J581" s="155"/>
      <c r="K581" s="155"/>
      <c r="L581" s="155"/>
      <c r="M581" s="155"/>
      <c r="N581" s="155"/>
      <c r="O581" s="155"/>
      <c r="P581" s="155"/>
      <c r="Q581" s="155"/>
      <c r="R581" s="155"/>
      <c r="S581" s="155"/>
      <c r="T581" s="155"/>
      <c r="U581" s="155"/>
      <c r="V581" s="155"/>
      <c r="W581" s="155"/>
    </row>
    <row r="582" spans="1:23" s="21" customFormat="1" ht="15" customHeight="1" x14ac:dyDescent="0.2">
      <c r="A582" s="188"/>
      <c r="B582" s="149"/>
      <c r="C582" s="189"/>
      <c r="D582" s="190"/>
      <c r="E582" s="190"/>
      <c r="F582" s="190"/>
      <c r="G582" s="155"/>
      <c r="H582" s="155"/>
      <c r="I582" s="155"/>
      <c r="J582" s="155"/>
      <c r="K582" s="155"/>
      <c r="L582" s="155"/>
      <c r="M582" s="155"/>
      <c r="N582" s="155"/>
      <c r="O582" s="155"/>
      <c r="P582" s="155"/>
      <c r="Q582" s="155"/>
      <c r="R582" s="155"/>
      <c r="S582" s="155"/>
      <c r="T582" s="155"/>
      <c r="U582" s="155"/>
      <c r="V582" s="155"/>
      <c r="W582" s="155"/>
    </row>
    <row r="583" spans="1:23" s="21" customFormat="1" ht="15" customHeight="1" x14ac:dyDescent="0.2">
      <c r="A583" s="188"/>
      <c r="B583" s="149"/>
      <c r="C583" s="189"/>
      <c r="D583" s="190"/>
      <c r="E583" s="190"/>
      <c r="F583" s="190"/>
      <c r="G583" s="155"/>
      <c r="H583" s="155"/>
      <c r="I583" s="155"/>
      <c r="J583" s="155"/>
      <c r="K583" s="155"/>
      <c r="L583" s="155"/>
      <c r="M583" s="155"/>
      <c r="N583" s="155"/>
      <c r="O583" s="155"/>
      <c r="P583" s="155"/>
      <c r="Q583" s="155"/>
      <c r="R583" s="155"/>
      <c r="S583" s="155"/>
      <c r="T583" s="155"/>
      <c r="U583" s="155"/>
      <c r="V583" s="155"/>
      <c r="W583" s="155"/>
    </row>
    <row r="584" spans="1:23" s="21" customFormat="1" ht="15" customHeight="1" x14ac:dyDescent="0.2">
      <c r="A584" s="188"/>
      <c r="B584" s="149"/>
      <c r="C584" s="189"/>
      <c r="D584" s="190"/>
      <c r="E584" s="190"/>
      <c r="F584" s="190"/>
      <c r="G584" s="155"/>
      <c r="H584" s="155"/>
      <c r="I584" s="155"/>
      <c r="J584" s="155"/>
      <c r="K584" s="155"/>
      <c r="L584" s="155"/>
      <c r="M584" s="155"/>
      <c r="N584" s="155"/>
      <c r="O584" s="155"/>
      <c r="P584" s="155"/>
      <c r="Q584" s="155"/>
      <c r="R584" s="155"/>
      <c r="S584" s="155"/>
      <c r="T584" s="155"/>
      <c r="U584" s="155"/>
      <c r="V584" s="155"/>
      <c r="W584" s="155"/>
    </row>
    <row r="585" spans="1:23" s="21" customFormat="1" ht="15" customHeight="1" x14ac:dyDescent="0.2">
      <c r="A585" s="188"/>
      <c r="B585" s="149"/>
      <c r="C585" s="189"/>
      <c r="D585" s="190"/>
      <c r="E585" s="190"/>
      <c r="F585" s="190"/>
      <c r="G585" s="155"/>
      <c r="H585" s="155"/>
      <c r="I585" s="155"/>
      <c r="J585" s="155"/>
      <c r="K585" s="155"/>
      <c r="L585" s="155"/>
      <c r="M585" s="155"/>
      <c r="N585" s="155"/>
      <c r="O585" s="155"/>
      <c r="P585" s="155"/>
      <c r="Q585" s="155"/>
      <c r="R585" s="155"/>
      <c r="S585" s="155"/>
      <c r="T585" s="155"/>
      <c r="U585" s="155"/>
      <c r="V585" s="155"/>
      <c r="W585" s="155"/>
    </row>
    <row r="586" spans="1:23" s="21" customFormat="1" ht="15" customHeight="1" x14ac:dyDescent="0.2">
      <c r="A586" s="188"/>
      <c r="B586" s="149"/>
      <c r="C586" s="189"/>
      <c r="D586" s="190"/>
      <c r="E586" s="190"/>
      <c r="F586" s="190"/>
      <c r="G586" s="155"/>
      <c r="H586" s="155"/>
      <c r="I586" s="155"/>
      <c r="J586" s="155"/>
      <c r="K586" s="155"/>
      <c r="L586" s="155"/>
      <c r="M586" s="155"/>
      <c r="N586" s="155"/>
      <c r="O586" s="155"/>
      <c r="P586" s="155"/>
      <c r="Q586" s="155"/>
      <c r="R586" s="155"/>
      <c r="S586" s="155"/>
      <c r="T586" s="155"/>
      <c r="U586" s="155"/>
      <c r="V586" s="155"/>
      <c r="W586" s="155"/>
    </row>
    <row r="587" spans="1:23" s="21" customFormat="1" ht="15" customHeight="1" x14ac:dyDescent="0.2">
      <c r="A587" s="188"/>
      <c r="B587" s="149"/>
      <c r="C587" s="189"/>
      <c r="D587" s="190"/>
      <c r="E587" s="190"/>
      <c r="F587" s="190"/>
      <c r="G587" s="155"/>
      <c r="H587" s="155"/>
      <c r="I587" s="155"/>
      <c r="J587" s="155"/>
      <c r="K587" s="155"/>
      <c r="L587" s="155"/>
      <c r="M587" s="155"/>
      <c r="N587" s="155"/>
      <c r="O587" s="155"/>
      <c r="P587" s="155"/>
      <c r="Q587" s="155"/>
      <c r="R587" s="155"/>
      <c r="S587" s="155"/>
      <c r="T587" s="155"/>
      <c r="U587" s="155"/>
      <c r="V587" s="155"/>
      <c r="W587" s="155"/>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5"/>
      <c r="H2" s="165"/>
      <c r="I2" s="165"/>
      <c r="J2" s="165"/>
      <c r="K2" s="165"/>
      <c r="L2" s="165"/>
      <c r="M2" s="165"/>
      <c r="N2" s="165"/>
      <c r="O2" s="165"/>
      <c r="P2" s="165"/>
      <c r="Q2" s="165"/>
      <c r="R2" s="165"/>
      <c r="S2" s="165"/>
      <c r="T2" s="165"/>
      <c r="U2" s="165"/>
      <c r="V2" s="165"/>
      <c r="W2" s="165"/>
      <c r="X2" s="165"/>
      <c r="Y2" s="165"/>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1">
        <v>1</v>
      </c>
      <c r="B4" s="162">
        <v>2</v>
      </c>
      <c r="C4" s="163" t="s">
        <v>63</v>
      </c>
      <c r="D4" s="163">
        <v>4</v>
      </c>
      <c r="E4" s="162">
        <v>5</v>
      </c>
      <c r="F4" s="164">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s="21" customFormat="1" ht="24" customHeight="1" x14ac:dyDescent="0.2">
      <c r="A6" s="110" t="s">
        <v>2047</v>
      </c>
      <c r="B6" s="109" t="s">
        <v>2766</v>
      </c>
      <c r="C6" s="202" t="s">
        <v>2047</v>
      </c>
      <c r="D6" s="106">
        <f>SUM(D7:D9)</f>
        <v>0</v>
      </c>
      <c r="E6" s="106">
        <f>SUM(E7:E9)</f>
        <v>0</v>
      </c>
      <c r="F6" s="87" t="str">
        <f t="shared" si="0"/>
        <v>-</v>
      </c>
      <c r="G6" s="165"/>
      <c r="H6" s="165"/>
      <c r="I6" s="165"/>
      <c r="J6" s="165"/>
      <c r="K6" s="165"/>
      <c r="L6" s="165"/>
      <c r="M6" s="165"/>
      <c r="N6" s="165"/>
      <c r="O6" s="165"/>
      <c r="P6" s="165"/>
      <c r="Q6" s="165"/>
      <c r="R6" s="165"/>
      <c r="S6" s="165"/>
      <c r="T6" s="165"/>
      <c r="U6" s="165"/>
      <c r="V6" s="165"/>
      <c r="W6" s="165"/>
      <c r="X6" s="165"/>
      <c r="Y6" s="165"/>
    </row>
    <row r="7" spans="1:25" s="21" customFormat="1" ht="12.75" customHeight="1" x14ac:dyDescent="0.2">
      <c r="A7" s="110" t="s">
        <v>2767</v>
      </c>
      <c r="B7" s="85" t="s">
        <v>2768</v>
      </c>
      <c r="C7" s="202" t="s">
        <v>2767</v>
      </c>
      <c r="D7" s="108">
        <v>0</v>
      </c>
      <c r="E7" s="108">
        <v>0</v>
      </c>
      <c r="F7" s="87" t="str">
        <f t="shared" si="0"/>
        <v>-</v>
      </c>
      <c r="G7" s="165"/>
      <c r="H7" s="165"/>
      <c r="I7" s="165"/>
      <c r="J7" s="165"/>
      <c r="K7" s="165"/>
      <c r="L7" s="165"/>
      <c r="M7" s="165"/>
      <c r="N7" s="165"/>
      <c r="O7" s="165"/>
      <c r="P7" s="165"/>
      <c r="Q7" s="165"/>
      <c r="R7" s="165"/>
      <c r="S7" s="165"/>
      <c r="T7" s="165"/>
      <c r="U7" s="165"/>
      <c r="V7" s="165"/>
      <c r="W7" s="165"/>
      <c r="X7" s="165"/>
      <c r="Y7" s="165"/>
    </row>
    <row r="8" spans="1:25" s="21" customFormat="1" ht="12.75" customHeight="1" x14ac:dyDescent="0.2">
      <c r="A8" s="110" t="s">
        <v>2769</v>
      </c>
      <c r="B8" s="85" t="s">
        <v>2770</v>
      </c>
      <c r="C8" s="202" t="s">
        <v>2769</v>
      </c>
      <c r="D8" s="108">
        <v>0</v>
      </c>
      <c r="E8" s="108">
        <v>0</v>
      </c>
      <c r="F8" s="87" t="str">
        <f t="shared" si="0"/>
        <v>-</v>
      </c>
      <c r="G8" s="165"/>
      <c r="H8" s="165"/>
      <c r="I8" s="165"/>
      <c r="J8" s="165"/>
      <c r="K8" s="165"/>
      <c r="L8" s="165"/>
      <c r="M8" s="165"/>
      <c r="N8" s="165"/>
      <c r="O8" s="165"/>
      <c r="P8" s="165"/>
      <c r="Q8" s="165"/>
      <c r="R8" s="165"/>
      <c r="S8" s="165"/>
      <c r="T8" s="165"/>
      <c r="U8" s="165"/>
      <c r="V8" s="165"/>
      <c r="W8" s="165"/>
      <c r="X8" s="165"/>
      <c r="Y8" s="165"/>
    </row>
    <row r="9" spans="1:25" s="21" customFormat="1" ht="12.75" customHeight="1" x14ac:dyDescent="0.2">
      <c r="A9" s="110" t="s">
        <v>2771</v>
      </c>
      <c r="B9" s="85" t="s">
        <v>2772</v>
      </c>
      <c r="C9" s="202" t="s">
        <v>2771</v>
      </c>
      <c r="D9" s="108">
        <v>0</v>
      </c>
      <c r="E9" s="108">
        <v>0</v>
      </c>
      <c r="F9" s="87" t="str">
        <f t="shared" si="0"/>
        <v>-</v>
      </c>
      <c r="G9" s="165"/>
      <c r="H9" s="165"/>
      <c r="I9" s="165"/>
      <c r="J9" s="165"/>
      <c r="K9" s="165"/>
      <c r="L9" s="165"/>
      <c r="M9" s="165"/>
      <c r="N9" s="165"/>
      <c r="O9" s="165"/>
      <c r="P9" s="165"/>
      <c r="Q9" s="165"/>
      <c r="R9" s="165"/>
      <c r="S9" s="165"/>
      <c r="T9" s="165"/>
      <c r="U9" s="165"/>
      <c r="V9" s="165"/>
      <c r="W9" s="165"/>
      <c r="X9" s="165"/>
      <c r="Y9" s="165"/>
    </row>
    <row r="10" spans="1:25" s="21" customFormat="1" ht="12.75" customHeight="1" x14ac:dyDescent="0.2">
      <c r="A10" s="110" t="s">
        <v>2049</v>
      </c>
      <c r="B10" s="85" t="s">
        <v>2773</v>
      </c>
      <c r="C10" s="202" t="s">
        <v>2049</v>
      </c>
      <c r="D10" s="106">
        <f>SUM(D11:D12)</f>
        <v>0</v>
      </c>
      <c r="E10" s="106">
        <f>SUM(E11:E12)</f>
        <v>0</v>
      </c>
      <c r="F10" s="87" t="str">
        <f t="shared" si="0"/>
        <v>-</v>
      </c>
      <c r="G10" s="165"/>
      <c r="H10" s="165"/>
      <c r="I10" s="165"/>
      <c r="J10" s="165"/>
      <c r="K10" s="165"/>
      <c r="L10" s="165"/>
      <c r="M10" s="165"/>
      <c r="N10" s="165"/>
      <c r="O10" s="165"/>
      <c r="P10" s="165"/>
      <c r="Q10" s="165"/>
      <c r="R10" s="165"/>
      <c r="S10" s="165"/>
      <c r="T10" s="165"/>
      <c r="U10" s="165"/>
      <c r="V10" s="165"/>
      <c r="W10" s="165"/>
      <c r="X10" s="165"/>
      <c r="Y10" s="165"/>
    </row>
    <row r="11" spans="1:25" s="21" customFormat="1" ht="12.75" customHeight="1" x14ac:dyDescent="0.2">
      <c r="A11" s="110" t="s">
        <v>2774</v>
      </c>
      <c r="B11" s="85" t="s">
        <v>2775</v>
      </c>
      <c r="C11" s="202" t="s">
        <v>2774</v>
      </c>
      <c r="D11" s="108">
        <v>0</v>
      </c>
      <c r="E11" s="108">
        <v>0</v>
      </c>
      <c r="F11" s="87" t="str">
        <f t="shared" si="0"/>
        <v>-</v>
      </c>
      <c r="G11" s="165"/>
      <c r="H11" s="165"/>
      <c r="I11" s="165"/>
      <c r="J11" s="165"/>
      <c r="K11" s="165"/>
      <c r="L11" s="165"/>
      <c r="M11" s="165"/>
      <c r="N11" s="165"/>
      <c r="O11" s="165"/>
      <c r="P11" s="165"/>
      <c r="Q11" s="165"/>
      <c r="R11" s="165"/>
      <c r="S11" s="165"/>
      <c r="T11" s="165"/>
      <c r="U11" s="165"/>
      <c r="V11" s="165"/>
      <c r="W11" s="165"/>
      <c r="X11" s="165"/>
      <c r="Y11" s="165"/>
    </row>
    <row r="12" spans="1:25" s="21" customFormat="1" ht="12.75" customHeight="1" x14ac:dyDescent="0.2">
      <c r="A12" s="110" t="s">
        <v>2776</v>
      </c>
      <c r="B12" s="85" t="s">
        <v>2777</v>
      </c>
      <c r="C12" s="202" t="s">
        <v>2776</v>
      </c>
      <c r="D12" s="108">
        <v>0</v>
      </c>
      <c r="E12" s="108">
        <v>0</v>
      </c>
      <c r="F12" s="87" t="str">
        <f t="shared" si="0"/>
        <v>-</v>
      </c>
      <c r="G12" s="165"/>
      <c r="H12" s="165"/>
      <c r="I12" s="165"/>
      <c r="J12" s="165"/>
      <c r="K12" s="165"/>
      <c r="L12" s="165"/>
      <c r="M12" s="165"/>
      <c r="N12" s="165"/>
      <c r="O12" s="165"/>
      <c r="P12" s="165"/>
      <c r="Q12" s="165"/>
      <c r="R12" s="165"/>
      <c r="S12" s="165"/>
      <c r="T12" s="165"/>
      <c r="U12" s="165"/>
      <c r="V12" s="165"/>
      <c r="W12" s="165"/>
      <c r="X12" s="165"/>
      <c r="Y12" s="165"/>
    </row>
    <row r="13" spans="1:25" s="21" customFormat="1" ht="12.75" customHeight="1" x14ac:dyDescent="0.2">
      <c r="A13" s="110" t="s">
        <v>2778</v>
      </c>
      <c r="B13" s="85" t="s">
        <v>2779</v>
      </c>
      <c r="C13" s="202" t="s">
        <v>2778</v>
      </c>
      <c r="D13" s="106">
        <f>SUM(D14:D16)</f>
        <v>0</v>
      </c>
      <c r="E13" s="106">
        <f>SUM(E14:E16)</f>
        <v>0</v>
      </c>
      <c r="F13" s="87" t="str">
        <f t="shared" si="0"/>
        <v>-</v>
      </c>
      <c r="G13" s="165"/>
      <c r="H13" s="165"/>
      <c r="I13" s="165"/>
      <c r="J13" s="165"/>
      <c r="K13" s="165"/>
      <c r="L13" s="165"/>
      <c r="M13" s="165"/>
      <c r="N13" s="165"/>
      <c r="O13" s="165"/>
      <c r="P13" s="165"/>
      <c r="Q13" s="165"/>
      <c r="R13" s="165"/>
      <c r="S13" s="165"/>
      <c r="T13" s="165"/>
      <c r="U13" s="165"/>
      <c r="V13" s="165"/>
      <c r="W13" s="165"/>
      <c r="X13" s="165"/>
      <c r="Y13" s="165"/>
    </row>
    <row r="14" spans="1:25" s="21" customFormat="1" ht="12.75" customHeight="1" x14ac:dyDescent="0.2">
      <c r="A14" s="110" t="s">
        <v>2780</v>
      </c>
      <c r="B14" s="85" t="s">
        <v>2781</v>
      </c>
      <c r="C14" s="202" t="s">
        <v>2780</v>
      </c>
      <c r="D14" s="108">
        <v>0</v>
      </c>
      <c r="E14" s="108">
        <v>0</v>
      </c>
      <c r="F14" s="87" t="str">
        <f t="shared" si="0"/>
        <v>-</v>
      </c>
      <c r="G14" s="165"/>
      <c r="H14" s="165"/>
      <c r="I14" s="165"/>
      <c r="J14" s="165"/>
      <c r="K14" s="165"/>
      <c r="L14" s="165"/>
      <c r="M14" s="165"/>
      <c r="N14" s="165"/>
      <c r="O14" s="165"/>
      <c r="P14" s="165"/>
      <c r="Q14" s="165"/>
      <c r="R14" s="165"/>
      <c r="S14" s="165"/>
      <c r="T14" s="165"/>
      <c r="U14" s="165"/>
      <c r="V14" s="165"/>
      <c r="W14" s="165"/>
      <c r="X14" s="165"/>
      <c r="Y14" s="165"/>
    </row>
    <row r="15" spans="1:25" s="21" customFormat="1" ht="12.75" customHeight="1" x14ac:dyDescent="0.2">
      <c r="A15" s="110" t="s">
        <v>2782</v>
      </c>
      <c r="B15" s="85" t="s">
        <v>2783</v>
      </c>
      <c r="C15" s="202" t="s">
        <v>2782</v>
      </c>
      <c r="D15" s="108">
        <v>0</v>
      </c>
      <c r="E15" s="108">
        <v>0</v>
      </c>
      <c r="F15" s="87" t="str">
        <f t="shared" si="0"/>
        <v>-</v>
      </c>
      <c r="G15" s="165"/>
      <c r="H15" s="165"/>
      <c r="I15" s="165"/>
      <c r="J15" s="165"/>
      <c r="K15" s="165"/>
      <c r="L15" s="165"/>
      <c r="M15" s="165"/>
      <c r="N15" s="165"/>
      <c r="O15" s="165"/>
      <c r="P15" s="165"/>
      <c r="Q15" s="165"/>
      <c r="R15" s="165"/>
      <c r="S15" s="165"/>
      <c r="T15" s="165"/>
      <c r="U15" s="165"/>
      <c r="V15" s="165"/>
      <c r="W15" s="165"/>
      <c r="X15" s="165"/>
      <c r="Y15" s="165"/>
    </row>
    <row r="16" spans="1:25" s="21" customFormat="1" ht="12.75" customHeight="1" x14ac:dyDescent="0.2">
      <c r="A16" s="110" t="s">
        <v>2784</v>
      </c>
      <c r="B16" s="85" t="s">
        <v>2785</v>
      </c>
      <c r="C16" s="202" t="s">
        <v>2784</v>
      </c>
      <c r="D16" s="108">
        <v>0</v>
      </c>
      <c r="E16" s="108">
        <v>0</v>
      </c>
      <c r="F16" s="87" t="str">
        <f t="shared" si="0"/>
        <v>-</v>
      </c>
      <c r="G16" s="165"/>
      <c r="H16" s="165"/>
      <c r="I16" s="165"/>
      <c r="J16" s="165"/>
      <c r="K16" s="165"/>
      <c r="L16" s="165"/>
      <c r="M16" s="165"/>
      <c r="N16" s="165"/>
      <c r="O16" s="165"/>
      <c r="P16" s="165"/>
      <c r="Q16" s="165"/>
      <c r="R16" s="165"/>
      <c r="S16" s="165"/>
      <c r="T16" s="165"/>
      <c r="U16" s="165"/>
      <c r="V16" s="165"/>
      <c r="W16" s="165"/>
      <c r="X16" s="165"/>
      <c r="Y16" s="165"/>
    </row>
    <row r="17" spans="1:25" s="21" customFormat="1" ht="12.75" customHeight="1" x14ac:dyDescent="0.2">
      <c r="A17" s="110" t="s">
        <v>2786</v>
      </c>
      <c r="B17" s="85" t="s">
        <v>2787</v>
      </c>
      <c r="C17" s="202" t="s">
        <v>2786</v>
      </c>
      <c r="D17" s="108">
        <v>0</v>
      </c>
      <c r="E17" s="108">
        <v>0</v>
      </c>
      <c r="F17" s="87" t="str">
        <f t="shared" si="0"/>
        <v>-</v>
      </c>
      <c r="G17" s="165"/>
      <c r="H17" s="165"/>
      <c r="I17" s="165"/>
      <c r="J17" s="165"/>
      <c r="K17" s="165"/>
      <c r="L17" s="165"/>
      <c r="M17" s="165"/>
      <c r="N17" s="165"/>
      <c r="O17" s="165"/>
      <c r="P17" s="165"/>
      <c r="Q17" s="165"/>
      <c r="R17" s="165"/>
      <c r="S17" s="165"/>
      <c r="T17" s="165"/>
      <c r="U17" s="165"/>
      <c r="V17" s="165"/>
      <c r="W17" s="165"/>
      <c r="X17" s="165"/>
      <c r="Y17" s="165"/>
    </row>
    <row r="18" spans="1:25" s="21" customFormat="1" ht="12.75" customHeight="1" x14ac:dyDescent="0.2">
      <c r="A18" s="110" t="s">
        <v>2788</v>
      </c>
      <c r="B18" s="85" t="s">
        <v>2789</v>
      </c>
      <c r="C18" s="202" t="s">
        <v>2788</v>
      </c>
      <c r="D18" s="108">
        <v>0</v>
      </c>
      <c r="E18" s="108">
        <v>0</v>
      </c>
      <c r="F18" s="87" t="str">
        <f t="shared" si="0"/>
        <v>-</v>
      </c>
      <c r="G18" s="165"/>
      <c r="H18" s="165"/>
      <c r="I18" s="165"/>
      <c r="J18" s="165"/>
      <c r="K18" s="165"/>
      <c r="L18" s="165"/>
      <c r="M18" s="165"/>
      <c r="N18" s="165"/>
      <c r="O18" s="165"/>
      <c r="P18" s="165"/>
      <c r="Q18" s="165"/>
      <c r="R18" s="165"/>
      <c r="S18" s="165"/>
      <c r="T18" s="165"/>
      <c r="U18" s="165"/>
      <c r="V18" s="165"/>
      <c r="W18" s="165"/>
      <c r="X18" s="165"/>
      <c r="Y18" s="165"/>
    </row>
    <row r="19" spans="1:25" s="21" customFormat="1" ht="12.75" customHeight="1" x14ac:dyDescent="0.2">
      <c r="A19" s="110" t="s">
        <v>2790</v>
      </c>
      <c r="B19" s="85" t="s">
        <v>2791</v>
      </c>
      <c r="C19" s="202" t="s">
        <v>2790</v>
      </c>
      <c r="D19" s="108">
        <v>0</v>
      </c>
      <c r="E19" s="108">
        <v>0</v>
      </c>
      <c r="F19" s="87" t="str">
        <f t="shared" si="0"/>
        <v>-</v>
      </c>
      <c r="G19" s="165"/>
      <c r="H19" s="165"/>
      <c r="I19" s="165"/>
      <c r="J19" s="165"/>
      <c r="K19" s="165"/>
      <c r="L19" s="165"/>
      <c r="M19" s="165"/>
      <c r="N19" s="165"/>
      <c r="O19" s="165"/>
      <c r="P19" s="165"/>
      <c r="Q19" s="165"/>
      <c r="R19" s="165"/>
      <c r="S19" s="165"/>
      <c r="T19" s="165"/>
      <c r="U19" s="165"/>
      <c r="V19" s="165"/>
      <c r="W19" s="165"/>
      <c r="X19" s="165"/>
      <c r="Y19" s="165"/>
    </row>
    <row r="20" spans="1:25" s="21" customFormat="1" ht="12.75" customHeight="1" x14ac:dyDescent="0.2">
      <c r="A20" s="110" t="s">
        <v>2792</v>
      </c>
      <c r="B20" s="85" t="s">
        <v>2793</v>
      </c>
      <c r="C20" s="202" t="s">
        <v>2792</v>
      </c>
      <c r="D20" s="108">
        <v>0</v>
      </c>
      <c r="E20" s="108">
        <v>0</v>
      </c>
      <c r="F20" s="87" t="str">
        <f t="shared" si="0"/>
        <v>-</v>
      </c>
      <c r="G20" s="165"/>
      <c r="H20" s="165"/>
      <c r="I20" s="165"/>
      <c r="J20" s="165"/>
      <c r="K20" s="165"/>
      <c r="L20" s="165"/>
      <c r="M20" s="165"/>
      <c r="N20" s="165"/>
      <c r="O20" s="165"/>
      <c r="P20" s="165"/>
      <c r="Q20" s="165"/>
      <c r="R20" s="165"/>
      <c r="S20" s="165"/>
      <c r="T20" s="165"/>
      <c r="U20" s="165"/>
      <c r="V20" s="165"/>
      <c r="W20" s="165"/>
      <c r="X20" s="165"/>
      <c r="Y20" s="165"/>
    </row>
    <row r="21" spans="1:25" s="21" customFormat="1" ht="12.75" customHeight="1" x14ac:dyDescent="0.2">
      <c r="A21" s="110" t="s">
        <v>2794</v>
      </c>
      <c r="B21" s="85" t="s">
        <v>2795</v>
      </c>
      <c r="C21" s="202" t="s">
        <v>2794</v>
      </c>
      <c r="D21" s="108">
        <v>0</v>
      </c>
      <c r="E21" s="108">
        <v>0</v>
      </c>
      <c r="F21" s="87" t="str">
        <f t="shared" si="0"/>
        <v>-</v>
      </c>
      <c r="G21" s="165"/>
      <c r="H21" s="165"/>
      <c r="I21" s="165"/>
      <c r="J21" s="165"/>
      <c r="K21" s="165"/>
      <c r="L21" s="165"/>
      <c r="M21" s="165"/>
      <c r="N21" s="165"/>
      <c r="O21" s="165"/>
      <c r="P21" s="165"/>
      <c r="Q21" s="165"/>
      <c r="R21" s="165"/>
      <c r="S21" s="165"/>
      <c r="T21" s="165"/>
      <c r="U21" s="165"/>
      <c r="V21" s="165"/>
      <c r="W21" s="165"/>
      <c r="X21" s="165"/>
      <c r="Y21" s="165"/>
    </row>
    <row r="22" spans="1:25" s="21" customFormat="1" ht="12.75" customHeight="1" x14ac:dyDescent="0.2">
      <c r="A22" s="110" t="s">
        <v>2053</v>
      </c>
      <c r="B22" s="85" t="s">
        <v>2796</v>
      </c>
      <c r="C22" s="202" t="s">
        <v>2053</v>
      </c>
      <c r="D22" s="106">
        <f>SUM(D23:D27)</f>
        <v>0</v>
      </c>
      <c r="E22" s="106">
        <f>SUM(E23:E27)</f>
        <v>0</v>
      </c>
      <c r="F22" s="87" t="str">
        <f t="shared" si="0"/>
        <v>-</v>
      </c>
      <c r="G22" s="165"/>
      <c r="H22" s="165"/>
      <c r="I22" s="165"/>
      <c r="J22" s="165"/>
      <c r="K22" s="165"/>
      <c r="L22" s="165"/>
      <c r="M22" s="165"/>
      <c r="N22" s="165"/>
      <c r="O22" s="165"/>
      <c r="P22" s="165"/>
      <c r="Q22" s="165"/>
      <c r="R22" s="165"/>
      <c r="S22" s="165"/>
      <c r="T22" s="165"/>
      <c r="U22" s="165"/>
      <c r="V22" s="165"/>
      <c r="W22" s="165"/>
      <c r="X22" s="165"/>
      <c r="Y22" s="165"/>
    </row>
    <row r="23" spans="1:25" s="21" customFormat="1" ht="12.75" customHeight="1" x14ac:dyDescent="0.2">
      <c r="A23" s="110" t="s">
        <v>2797</v>
      </c>
      <c r="B23" s="85" t="s">
        <v>2798</v>
      </c>
      <c r="C23" s="202" t="s">
        <v>2797</v>
      </c>
      <c r="D23" s="108">
        <v>0</v>
      </c>
      <c r="E23" s="108">
        <v>0</v>
      </c>
      <c r="F23" s="87" t="str">
        <f t="shared" si="0"/>
        <v>-</v>
      </c>
      <c r="G23" s="165"/>
      <c r="H23" s="165"/>
      <c r="I23" s="165"/>
      <c r="J23" s="165"/>
      <c r="K23" s="165"/>
      <c r="L23" s="165"/>
      <c r="M23" s="165"/>
      <c r="N23" s="165"/>
      <c r="O23" s="165"/>
      <c r="P23" s="165"/>
      <c r="Q23" s="165"/>
      <c r="R23" s="165"/>
      <c r="S23" s="165"/>
      <c r="T23" s="165"/>
      <c r="U23" s="165"/>
      <c r="V23" s="165"/>
      <c r="W23" s="165"/>
      <c r="X23" s="165"/>
      <c r="Y23" s="165"/>
    </row>
    <row r="24" spans="1:25" s="21" customFormat="1" ht="12.75" customHeight="1" x14ac:dyDescent="0.2">
      <c r="A24" s="110" t="s">
        <v>2799</v>
      </c>
      <c r="B24" s="85" t="s">
        <v>2800</v>
      </c>
      <c r="C24" s="202" t="s">
        <v>2799</v>
      </c>
      <c r="D24" s="108">
        <v>0</v>
      </c>
      <c r="E24" s="108">
        <v>0</v>
      </c>
      <c r="F24" s="87" t="str">
        <f t="shared" si="0"/>
        <v>-</v>
      </c>
      <c r="G24" s="165"/>
      <c r="H24" s="165"/>
      <c r="I24" s="165"/>
      <c r="J24" s="165"/>
      <c r="K24" s="165"/>
      <c r="L24" s="165"/>
      <c r="M24" s="165"/>
      <c r="N24" s="165"/>
      <c r="O24" s="165"/>
      <c r="P24" s="165"/>
      <c r="Q24" s="165"/>
      <c r="R24" s="165"/>
      <c r="S24" s="165"/>
      <c r="T24" s="165"/>
      <c r="U24" s="165"/>
      <c r="V24" s="165"/>
      <c r="W24" s="165"/>
      <c r="X24" s="165"/>
      <c r="Y24" s="165"/>
    </row>
    <row r="25" spans="1:25" s="21" customFormat="1" ht="12.75" customHeight="1" x14ac:dyDescent="0.2">
      <c r="A25" s="110" t="s">
        <v>2801</v>
      </c>
      <c r="B25" s="85" t="s">
        <v>2802</v>
      </c>
      <c r="C25" s="202" t="s">
        <v>2801</v>
      </c>
      <c r="D25" s="108">
        <v>0</v>
      </c>
      <c r="E25" s="108">
        <v>0</v>
      </c>
      <c r="F25" s="87" t="str">
        <f t="shared" si="0"/>
        <v>-</v>
      </c>
      <c r="G25" s="165"/>
      <c r="H25" s="165"/>
      <c r="I25" s="165"/>
      <c r="J25" s="165"/>
      <c r="K25" s="165"/>
      <c r="L25" s="165"/>
      <c r="M25" s="165"/>
      <c r="N25" s="165"/>
      <c r="O25" s="165"/>
      <c r="P25" s="165"/>
      <c r="Q25" s="165"/>
      <c r="R25" s="165"/>
      <c r="S25" s="165"/>
      <c r="T25" s="165"/>
      <c r="U25" s="165"/>
      <c r="V25" s="165"/>
      <c r="W25" s="165"/>
      <c r="X25" s="165"/>
      <c r="Y25" s="165"/>
    </row>
    <row r="26" spans="1:25" s="21" customFormat="1" ht="12.75" customHeight="1" x14ac:dyDescent="0.2">
      <c r="A26" s="110" t="s">
        <v>2803</v>
      </c>
      <c r="B26" s="85" t="s">
        <v>2804</v>
      </c>
      <c r="C26" s="202" t="s">
        <v>2803</v>
      </c>
      <c r="D26" s="108">
        <v>0</v>
      </c>
      <c r="E26" s="108">
        <v>0</v>
      </c>
      <c r="F26" s="87" t="str">
        <f t="shared" si="0"/>
        <v>-</v>
      </c>
      <c r="G26" s="165"/>
      <c r="H26" s="165"/>
      <c r="I26" s="165"/>
      <c r="J26" s="165"/>
      <c r="K26" s="165"/>
      <c r="L26" s="165"/>
      <c r="M26" s="165"/>
      <c r="N26" s="165"/>
      <c r="O26" s="165"/>
      <c r="P26" s="165"/>
      <c r="Q26" s="165"/>
      <c r="R26" s="165"/>
      <c r="S26" s="165"/>
      <c r="T26" s="165"/>
      <c r="U26" s="165"/>
      <c r="V26" s="165"/>
      <c r="W26" s="165"/>
      <c r="X26" s="165"/>
      <c r="Y26" s="165"/>
    </row>
    <row r="27" spans="1:25" s="21" customFormat="1" ht="12.75" customHeight="1" x14ac:dyDescent="0.2">
      <c r="A27" s="110" t="s">
        <v>2805</v>
      </c>
      <c r="B27" s="85" t="s">
        <v>2806</v>
      </c>
      <c r="C27" s="202" t="s">
        <v>2805</v>
      </c>
      <c r="D27" s="108">
        <v>0</v>
      </c>
      <c r="E27" s="108">
        <v>0</v>
      </c>
      <c r="F27" s="87" t="str">
        <f t="shared" si="0"/>
        <v>-</v>
      </c>
      <c r="G27" s="165"/>
      <c r="H27" s="165"/>
      <c r="I27" s="165"/>
      <c r="J27" s="165"/>
      <c r="K27" s="165"/>
      <c r="L27" s="165"/>
      <c r="M27" s="165"/>
      <c r="N27" s="165"/>
      <c r="O27" s="165"/>
      <c r="P27" s="165"/>
      <c r="Q27" s="165"/>
      <c r="R27" s="165"/>
      <c r="S27" s="165"/>
      <c r="T27" s="165"/>
      <c r="U27" s="165"/>
      <c r="V27" s="165"/>
      <c r="W27" s="165"/>
      <c r="X27" s="165"/>
      <c r="Y27" s="165"/>
    </row>
    <row r="28" spans="1:25" s="21" customFormat="1" ht="12.75" customHeight="1" x14ac:dyDescent="0.2">
      <c r="A28" s="110" t="s">
        <v>2108</v>
      </c>
      <c r="B28" s="85" t="s">
        <v>2807</v>
      </c>
      <c r="C28" s="202" t="s">
        <v>2108</v>
      </c>
      <c r="D28" s="106">
        <f>SUM(D29:D34)</f>
        <v>0</v>
      </c>
      <c r="E28" s="106">
        <f>SUM(E29:E34)</f>
        <v>0</v>
      </c>
      <c r="F28" s="87" t="str">
        <f t="shared" si="0"/>
        <v>-</v>
      </c>
      <c r="G28" s="165"/>
      <c r="H28" s="165"/>
      <c r="I28" s="165"/>
      <c r="J28" s="165"/>
      <c r="K28" s="165"/>
      <c r="L28" s="165"/>
      <c r="M28" s="165"/>
      <c r="N28" s="165"/>
      <c r="O28" s="165"/>
      <c r="P28" s="165"/>
      <c r="Q28" s="165"/>
      <c r="R28" s="165"/>
      <c r="S28" s="165"/>
      <c r="T28" s="165"/>
      <c r="U28" s="165"/>
      <c r="V28" s="165"/>
      <c r="W28" s="165"/>
      <c r="X28" s="165"/>
      <c r="Y28" s="165"/>
    </row>
    <row r="29" spans="1:25" s="21" customFormat="1" ht="12.75" customHeight="1" x14ac:dyDescent="0.2">
      <c r="A29" s="110" t="s">
        <v>2808</v>
      </c>
      <c r="B29" s="85" t="s">
        <v>2809</v>
      </c>
      <c r="C29" s="202" t="s">
        <v>2808</v>
      </c>
      <c r="D29" s="108">
        <v>0</v>
      </c>
      <c r="E29" s="108">
        <v>0</v>
      </c>
      <c r="F29" s="87" t="str">
        <f t="shared" si="0"/>
        <v>-</v>
      </c>
      <c r="G29" s="165"/>
      <c r="H29" s="165"/>
      <c r="I29" s="165"/>
      <c r="J29" s="165"/>
      <c r="K29" s="165"/>
      <c r="L29" s="165"/>
      <c r="M29" s="165"/>
      <c r="N29" s="165"/>
      <c r="O29" s="165"/>
      <c r="P29" s="165"/>
      <c r="Q29" s="165"/>
      <c r="R29" s="165"/>
      <c r="S29" s="165"/>
      <c r="T29" s="165"/>
      <c r="U29" s="165"/>
      <c r="V29" s="165"/>
      <c r="W29" s="165"/>
      <c r="X29" s="165"/>
      <c r="Y29" s="165"/>
    </row>
    <row r="30" spans="1:25" s="21" customFormat="1" ht="12.75" customHeight="1" x14ac:dyDescent="0.2">
      <c r="A30" s="110" t="s">
        <v>2810</v>
      </c>
      <c r="B30" s="85" t="s">
        <v>2811</v>
      </c>
      <c r="C30" s="202" t="s">
        <v>2810</v>
      </c>
      <c r="D30" s="108">
        <v>0</v>
      </c>
      <c r="E30" s="108">
        <v>0</v>
      </c>
      <c r="F30" s="87" t="str">
        <f t="shared" si="0"/>
        <v>-</v>
      </c>
      <c r="G30" s="165"/>
      <c r="H30" s="165"/>
      <c r="I30" s="165"/>
      <c r="J30" s="165"/>
      <c r="K30" s="165"/>
      <c r="L30" s="165"/>
      <c r="M30" s="165"/>
      <c r="N30" s="165"/>
      <c r="O30" s="165"/>
      <c r="P30" s="165"/>
      <c r="Q30" s="165"/>
      <c r="R30" s="165"/>
      <c r="S30" s="165"/>
      <c r="T30" s="165"/>
      <c r="U30" s="165"/>
      <c r="V30" s="165"/>
      <c r="W30" s="165"/>
      <c r="X30" s="165"/>
      <c r="Y30" s="165"/>
    </row>
    <row r="31" spans="1:25" s="21" customFormat="1" ht="12.75" customHeight="1" x14ac:dyDescent="0.2">
      <c r="A31" s="110" t="s">
        <v>2812</v>
      </c>
      <c r="B31" s="85" t="s">
        <v>2813</v>
      </c>
      <c r="C31" s="202" t="s">
        <v>2812</v>
      </c>
      <c r="D31" s="108">
        <v>0</v>
      </c>
      <c r="E31" s="108">
        <v>0</v>
      </c>
      <c r="F31" s="87" t="str">
        <f t="shared" si="0"/>
        <v>-</v>
      </c>
      <c r="G31" s="165"/>
      <c r="H31" s="165"/>
      <c r="I31" s="165"/>
      <c r="J31" s="165"/>
      <c r="K31" s="165"/>
      <c r="L31" s="165"/>
      <c r="M31" s="165"/>
      <c r="N31" s="165"/>
      <c r="O31" s="165"/>
      <c r="P31" s="165"/>
      <c r="Q31" s="165"/>
      <c r="R31" s="165"/>
      <c r="S31" s="165"/>
      <c r="T31" s="165"/>
      <c r="U31" s="165"/>
      <c r="V31" s="165"/>
      <c r="W31" s="165"/>
      <c r="X31" s="165"/>
      <c r="Y31" s="165"/>
    </row>
    <row r="32" spans="1:25" s="21" customFormat="1" ht="12.75" customHeight="1" x14ac:dyDescent="0.2">
      <c r="A32" s="110" t="s">
        <v>2814</v>
      </c>
      <c r="B32" s="85" t="s">
        <v>2815</v>
      </c>
      <c r="C32" s="202" t="s">
        <v>2814</v>
      </c>
      <c r="D32" s="108">
        <v>0</v>
      </c>
      <c r="E32" s="108">
        <v>0</v>
      </c>
      <c r="F32" s="87" t="str">
        <f t="shared" si="0"/>
        <v>-</v>
      </c>
      <c r="G32" s="165"/>
      <c r="H32" s="165"/>
      <c r="I32" s="165"/>
      <c r="J32" s="165"/>
      <c r="K32" s="165"/>
      <c r="L32" s="165"/>
      <c r="M32" s="165"/>
      <c r="N32" s="165"/>
      <c r="O32" s="165"/>
      <c r="P32" s="165"/>
      <c r="Q32" s="165"/>
      <c r="R32" s="165"/>
      <c r="S32" s="165"/>
      <c r="T32" s="165"/>
      <c r="U32" s="165"/>
      <c r="V32" s="165"/>
      <c r="W32" s="165"/>
      <c r="X32" s="165"/>
      <c r="Y32" s="165"/>
    </row>
    <row r="33" spans="1:25" s="21" customFormat="1" ht="12.75" customHeight="1" x14ac:dyDescent="0.2">
      <c r="A33" s="110" t="s">
        <v>2816</v>
      </c>
      <c r="B33" s="85" t="s">
        <v>2817</v>
      </c>
      <c r="C33" s="202" t="s">
        <v>2816</v>
      </c>
      <c r="D33" s="108">
        <v>0</v>
      </c>
      <c r="E33" s="108">
        <v>0</v>
      </c>
      <c r="F33" s="87" t="str">
        <f t="shared" si="0"/>
        <v>-</v>
      </c>
      <c r="G33" s="165"/>
      <c r="H33" s="165"/>
      <c r="I33" s="165"/>
      <c r="J33" s="165"/>
      <c r="K33" s="165"/>
      <c r="L33" s="165"/>
      <c r="M33" s="165"/>
      <c r="N33" s="165"/>
      <c r="O33" s="165"/>
      <c r="P33" s="165"/>
      <c r="Q33" s="165"/>
      <c r="R33" s="165"/>
      <c r="S33" s="165"/>
      <c r="T33" s="165"/>
      <c r="U33" s="165"/>
      <c r="V33" s="165"/>
      <c r="W33" s="165"/>
      <c r="X33" s="165"/>
      <c r="Y33" s="165"/>
    </row>
    <row r="34" spans="1:25" s="21" customFormat="1" ht="12.75" customHeight="1" x14ac:dyDescent="0.2">
      <c r="A34" s="110" t="s">
        <v>2818</v>
      </c>
      <c r="B34" s="85" t="s">
        <v>2819</v>
      </c>
      <c r="C34" s="202" t="s">
        <v>2818</v>
      </c>
      <c r="D34" s="108">
        <v>0</v>
      </c>
      <c r="E34" s="108">
        <v>0</v>
      </c>
      <c r="F34" s="87" t="str">
        <f t="shared" si="0"/>
        <v>-</v>
      </c>
      <c r="G34" s="165"/>
      <c r="H34" s="165"/>
      <c r="I34" s="165"/>
      <c r="J34" s="165"/>
      <c r="K34" s="165"/>
      <c r="L34" s="165"/>
      <c r="M34" s="165"/>
      <c r="N34" s="165"/>
      <c r="O34" s="165"/>
      <c r="P34" s="165"/>
      <c r="Q34" s="165"/>
      <c r="R34" s="165"/>
      <c r="S34" s="165"/>
      <c r="T34" s="165"/>
      <c r="U34" s="165"/>
      <c r="V34" s="165"/>
      <c r="W34" s="165"/>
      <c r="X34" s="165"/>
      <c r="Y34" s="165"/>
    </row>
    <row r="35" spans="1:25" s="21" customFormat="1" ht="12.75" customHeight="1" x14ac:dyDescent="0.2">
      <c r="A35" s="110" t="s">
        <v>2110</v>
      </c>
      <c r="B35" s="85" t="s">
        <v>2820</v>
      </c>
      <c r="C35" s="202" t="s">
        <v>2110</v>
      </c>
      <c r="D35" s="106">
        <f>D36+D39+D43+D50+D54+D60+D61+D66+D74</f>
        <v>0</v>
      </c>
      <c r="E35" s="106">
        <f>E36+E39+E43+E50+E54+E60+E61+E66+E74</f>
        <v>0</v>
      </c>
      <c r="F35" s="87" t="str">
        <f t="shared" si="0"/>
        <v>-</v>
      </c>
      <c r="G35" s="165"/>
      <c r="H35" s="165"/>
      <c r="I35" s="165"/>
      <c r="J35" s="165"/>
      <c r="K35" s="165"/>
      <c r="L35" s="165"/>
      <c r="M35" s="165"/>
      <c r="N35" s="165"/>
      <c r="O35" s="165"/>
      <c r="P35" s="165"/>
      <c r="Q35" s="165"/>
      <c r="R35" s="165"/>
      <c r="S35" s="165"/>
      <c r="T35" s="165"/>
      <c r="U35" s="165"/>
      <c r="V35" s="165"/>
      <c r="W35" s="165"/>
      <c r="X35" s="165"/>
      <c r="Y35" s="165"/>
    </row>
    <row r="36" spans="1:25" s="21" customFormat="1" ht="12.75" customHeight="1" x14ac:dyDescent="0.2">
      <c r="A36" s="110" t="s">
        <v>2112</v>
      </c>
      <c r="B36" s="85" t="s">
        <v>2821</v>
      </c>
      <c r="C36" s="202" t="s">
        <v>2112</v>
      </c>
      <c r="D36" s="106">
        <f>SUM(D37:D38)</f>
        <v>0</v>
      </c>
      <c r="E36" s="106">
        <f>SUM(E37:E38)</f>
        <v>0</v>
      </c>
      <c r="F36" s="87" t="str">
        <f t="shared" si="0"/>
        <v>-</v>
      </c>
      <c r="G36" s="165"/>
      <c r="H36" s="165"/>
      <c r="I36" s="165"/>
      <c r="J36" s="165"/>
      <c r="K36" s="165"/>
      <c r="L36" s="165"/>
      <c r="M36" s="165"/>
      <c r="N36" s="165"/>
      <c r="O36" s="165"/>
      <c r="P36" s="165"/>
      <c r="Q36" s="165"/>
      <c r="R36" s="165"/>
      <c r="S36" s="165"/>
      <c r="T36" s="165"/>
      <c r="U36" s="165"/>
      <c r="V36" s="165"/>
      <c r="W36" s="165"/>
      <c r="X36" s="165"/>
      <c r="Y36" s="165"/>
    </row>
    <row r="37" spans="1:25" s="21" customFormat="1" ht="12.75" customHeight="1" x14ac:dyDescent="0.2">
      <c r="A37" s="110" t="s">
        <v>2822</v>
      </c>
      <c r="B37" s="85" t="s">
        <v>2823</v>
      </c>
      <c r="C37" s="202" t="s">
        <v>2822</v>
      </c>
      <c r="D37" s="108">
        <v>0</v>
      </c>
      <c r="E37" s="108">
        <v>0</v>
      </c>
      <c r="F37" s="87"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s="21" customFormat="1" ht="12.75" customHeight="1" x14ac:dyDescent="0.2">
      <c r="A38" s="110" t="s">
        <v>2824</v>
      </c>
      <c r="B38" s="85" t="s">
        <v>2825</v>
      </c>
      <c r="C38" s="202" t="s">
        <v>2824</v>
      </c>
      <c r="D38" s="108">
        <v>0</v>
      </c>
      <c r="E38" s="108">
        <v>0</v>
      </c>
      <c r="F38" s="87" t="str">
        <f t="shared" si="1"/>
        <v>-</v>
      </c>
      <c r="G38" s="165"/>
      <c r="H38" s="165"/>
      <c r="I38" s="165"/>
      <c r="J38" s="165"/>
      <c r="K38" s="165"/>
      <c r="L38" s="165"/>
      <c r="M38" s="165"/>
      <c r="N38" s="165"/>
      <c r="O38" s="165"/>
      <c r="P38" s="165"/>
      <c r="Q38" s="165"/>
      <c r="R38" s="165"/>
      <c r="S38" s="165"/>
      <c r="T38" s="165"/>
      <c r="U38" s="165"/>
      <c r="V38" s="165"/>
      <c r="W38" s="165"/>
      <c r="X38" s="165"/>
      <c r="Y38" s="165"/>
    </row>
    <row r="39" spans="1:25" s="21" customFormat="1" ht="12.75" customHeight="1" x14ac:dyDescent="0.2">
      <c r="A39" s="110" t="s">
        <v>2114</v>
      </c>
      <c r="B39" s="85" t="s">
        <v>2826</v>
      </c>
      <c r="C39" s="202" t="s">
        <v>2114</v>
      </c>
      <c r="D39" s="106">
        <f>SUM(D40:D42)</f>
        <v>0</v>
      </c>
      <c r="E39" s="106">
        <f>SUM(E40:E42)</f>
        <v>0</v>
      </c>
      <c r="F39" s="87" t="str">
        <f t="shared" si="1"/>
        <v>-</v>
      </c>
      <c r="G39" s="165"/>
      <c r="H39" s="165"/>
      <c r="I39" s="165"/>
      <c r="J39" s="165"/>
      <c r="K39" s="165"/>
      <c r="L39" s="165"/>
      <c r="M39" s="165"/>
      <c r="N39" s="165"/>
      <c r="O39" s="165"/>
      <c r="P39" s="165"/>
      <c r="Q39" s="165"/>
      <c r="R39" s="165"/>
      <c r="S39" s="165"/>
      <c r="T39" s="165"/>
      <c r="U39" s="165"/>
      <c r="V39" s="165"/>
      <c r="W39" s="165"/>
      <c r="X39" s="165"/>
      <c r="Y39" s="165"/>
    </row>
    <row r="40" spans="1:25" s="21" customFormat="1" ht="12.75" customHeight="1" x14ac:dyDescent="0.2">
      <c r="A40" s="110" t="s">
        <v>2827</v>
      </c>
      <c r="B40" s="85" t="s">
        <v>2828</v>
      </c>
      <c r="C40" s="202" t="s">
        <v>2827</v>
      </c>
      <c r="D40" s="108">
        <v>0</v>
      </c>
      <c r="E40" s="108">
        <v>0</v>
      </c>
      <c r="F40" s="87" t="str">
        <f t="shared" si="1"/>
        <v>-</v>
      </c>
      <c r="G40" s="165"/>
      <c r="H40" s="165"/>
      <c r="I40" s="165"/>
      <c r="J40" s="165"/>
      <c r="K40" s="165"/>
      <c r="L40" s="165"/>
      <c r="M40" s="165"/>
      <c r="N40" s="165"/>
      <c r="O40" s="165"/>
      <c r="P40" s="165"/>
      <c r="Q40" s="165"/>
      <c r="R40" s="165"/>
      <c r="S40" s="165"/>
      <c r="T40" s="165"/>
      <c r="U40" s="165"/>
      <c r="V40" s="165"/>
      <c r="W40" s="165"/>
      <c r="X40" s="165"/>
      <c r="Y40" s="165"/>
    </row>
    <row r="41" spans="1:25" s="21" customFormat="1" ht="12.75" customHeight="1" x14ac:dyDescent="0.2">
      <c r="A41" s="110" t="s">
        <v>2829</v>
      </c>
      <c r="B41" s="85" t="s">
        <v>2830</v>
      </c>
      <c r="C41" s="202" t="s">
        <v>2829</v>
      </c>
      <c r="D41" s="108">
        <v>0</v>
      </c>
      <c r="E41" s="108">
        <v>0</v>
      </c>
      <c r="F41" s="87" t="str">
        <f t="shared" si="1"/>
        <v>-</v>
      </c>
      <c r="G41" s="165"/>
      <c r="H41" s="165"/>
      <c r="I41" s="165"/>
      <c r="J41" s="165"/>
      <c r="K41" s="165"/>
      <c r="L41" s="165"/>
      <c r="M41" s="165"/>
      <c r="N41" s="165"/>
      <c r="O41" s="165"/>
      <c r="P41" s="165"/>
      <c r="Q41" s="165"/>
      <c r="R41" s="165"/>
      <c r="S41" s="165"/>
      <c r="T41" s="165"/>
      <c r="U41" s="165"/>
      <c r="V41" s="165"/>
      <c r="W41" s="165"/>
      <c r="X41" s="165"/>
      <c r="Y41" s="165"/>
    </row>
    <row r="42" spans="1:25" s="21" customFormat="1" ht="12.75" customHeight="1" x14ac:dyDescent="0.2">
      <c r="A42" s="110" t="s">
        <v>2831</v>
      </c>
      <c r="B42" s="85" t="s">
        <v>2832</v>
      </c>
      <c r="C42" s="202" t="s">
        <v>2831</v>
      </c>
      <c r="D42" s="108">
        <v>0</v>
      </c>
      <c r="E42" s="108">
        <v>0</v>
      </c>
      <c r="F42" s="87" t="str">
        <f t="shared" si="1"/>
        <v>-</v>
      </c>
      <c r="G42" s="165"/>
      <c r="H42" s="165"/>
      <c r="I42" s="165"/>
      <c r="J42" s="165"/>
      <c r="K42" s="165"/>
      <c r="L42" s="165"/>
      <c r="M42" s="165"/>
      <c r="N42" s="165"/>
      <c r="O42" s="165"/>
      <c r="P42" s="165"/>
      <c r="Q42" s="165"/>
      <c r="R42" s="165"/>
      <c r="S42" s="165"/>
      <c r="T42" s="165"/>
      <c r="U42" s="165"/>
      <c r="V42" s="165"/>
      <c r="W42" s="165"/>
      <c r="X42" s="165"/>
      <c r="Y42" s="165"/>
    </row>
    <row r="43" spans="1:25" s="21" customFormat="1" ht="12.75" customHeight="1" x14ac:dyDescent="0.2">
      <c r="A43" s="110" t="s">
        <v>2833</v>
      </c>
      <c r="B43" s="85" t="s">
        <v>2834</v>
      </c>
      <c r="C43" s="202" t="s">
        <v>2833</v>
      </c>
      <c r="D43" s="106">
        <f>SUM(D44:D49)</f>
        <v>0</v>
      </c>
      <c r="E43" s="106">
        <f>SUM(E44:E49)</f>
        <v>0</v>
      </c>
      <c r="F43" s="87" t="str">
        <f t="shared" si="1"/>
        <v>-</v>
      </c>
      <c r="G43" s="165"/>
      <c r="H43" s="165"/>
      <c r="I43" s="165"/>
      <c r="J43" s="165"/>
      <c r="K43" s="165"/>
      <c r="L43" s="165"/>
      <c r="M43" s="165"/>
      <c r="N43" s="165"/>
      <c r="O43" s="165"/>
      <c r="P43" s="165"/>
      <c r="Q43" s="165"/>
      <c r="R43" s="165"/>
      <c r="S43" s="165"/>
      <c r="T43" s="165"/>
      <c r="U43" s="165"/>
      <c r="V43" s="165"/>
      <c r="W43" s="165"/>
      <c r="X43" s="165"/>
      <c r="Y43" s="165"/>
    </row>
    <row r="44" spans="1:25" s="21" customFormat="1" ht="12.75" customHeight="1" x14ac:dyDescent="0.2">
      <c r="A44" s="110" t="s">
        <v>2835</v>
      </c>
      <c r="B44" s="85" t="s">
        <v>2836</v>
      </c>
      <c r="C44" s="202" t="s">
        <v>2835</v>
      </c>
      <c r="D44" s="108">
        <v>0</v>
      </c>
      <c r="E44" s="108">
        <v>0</v>
      </c>
      <c r="F44" s="87" t="str">
        <f t="shared" si="1"/>
        <v>-</v>
      </c>
      <c r="G44" s="165"/>
      <c r="H44" s="165"/>
      <c r="I44" s="165"/>
      <c r="J44" s="165"/>
      <c r="K44" s="165"/>
      <c r="L44" s="165"/>
      <c r="M44" s="165"/>
      <c r="N44" s="165"/>
      <c r="O44" s="165"/>
      <c r="P44" s="165"/>
      <c r="Q44" s="165"/>
      <c r="R44" s="165"/>
      <c r="S44" s="165"/>
      <c r="T44" s="165"/>
      <c r="U44" s="165"/>
      <c r="V44" s="165"/>
      <c r="W44" s="165"/>
      <c r="X44" s="165"/>
      <c r="Y44" s="165"/>
    </row>
    <row r="45" spans="1:25" s="21" customFormat="1" ht="12.75" customHeight="1" x14ac:dyDescent="0.2">
      <c r="A45" s="110" t="s">
        <v>2837</v>
      </c>
      <c r="B45" s="85" t="s">
        <v>2838</v>
      </c>
      <c r="C45" s="202" t="s">
        <v>2837</v>
      </c>
      <c r="D45" s="108">
        <v>0</v>
      </c>
      <c r="E45" s="108">
        <v>0</v>
      </c>
      <c r="F45" s="87" t="str">
        <f t="shared" si="1"/>
        <v>-</v>
      </c>
      <c r="G45" s="165"/>
      <c r="H45" s="165"/>
      <c r="I45" s="165"/>
      <c r="J45" s="165"/>
      <c r="K45" s="165"/>
      <c r="L45" s="165"/>
      <c r="M45" s="165"/>
      <c r="N45" s="165"/>
      <c r="O45" s="165"/>
      <c r="P45" s="165"/>
      <c r="Q45" s="165"/>
      <c r="R45" s="165"/>
      <c r="S45" s="165"/>
      <c r="T45" s="165"/>
      <c r="U45" s="165"/>
      <c r="V45" s="165"/>
      <c r="W45" s="165"/>
      <c r="X45" s="165"/>
      <c r="Y45" s="165"/>
    </row>
    <row r="46" spans="1:25" s="21" customFormat="1" ht="12.75" customHeight="1" x14ac:dyDescent="0.2">
      <c r="A46" s="110" t="s">
        <v>2839</v>
      </c>
      <c r="B46" s="85" t="s">
        <v>2840</v>
      </c>
      <c r="C46" s="202" t="s">
        <v>2839</v>
      </c>
      <c r="D46" s="108">
        <v>0</v>
      </c>
      <c r="E46" s="108">
        <v>0</v>
      </c>
      <c r="F46" s="87" t="str">
        <f t="shared" si="1"/>
        <v>-</v>
      </c>
      <c r="G46" s="165"/>
      <c r="H46" s="165"/>
      <c r="I46" s="165"/>
      <c r="J46" s="165"/>
      <c r="K46" s="165"/>
      <c r="L46" s="165"/>
      <c r="M46" s="165"/>
      <c r="N46" s="165"/>
      <c r="O46" s="165"/>
      <c r="P46" s="165"/>
      <c r="Q46" s="165"/>
      <c r="R46" s="165"/>
      <c r="S46" s="165"/>
      <c r="T46" s="165"/>
      <c r="U46" s="165"/>
      <c r="V46" s="165"/>
      <c r="W46" s="165"/>
      <c r="X46" s="165"/>
      <c r="Y46" s="165"/>
    </row>
    <row r="47" spans="1:25" s="21" customFormat="1" ht="12.75" customHeight="1" x14ac:dyDescent="0.2">
      <c r="A47" s="110" t="s">
        <v>2841</v>
      </c>
      <c r="B47" s="85" t="s">
        <v>2842</v>
      </c>
      <c r="C47" s="202" t="s">
        <v>2841</v>
      </c>
      <c r="D47" s="108">
        <v>0</v>
      </c>
      <c r="E47" s="108">
        <v>0</v>
      </c>
      <c r="F47" s="87" t="str">
        <f t="shared" si="1"/>
        <v>-</v>
      </c>
      <c r="G47" s="165"/>
      <c r="H47" s="165"/>
      <c r="I47" s="165"/>
      <c r="J47" s="165"/>
      <c r="K47" s="165"/>
      <c r="L47" s="165"/>
      <c r="M47" s="165"/>
      <c r="N47" s="165"/>
      <c r="O47" s="165"/>
      <c r="P47" s="165"/>
      <c r="Q47" s="165"/>
      <c r="R47" s="165"/>
      <c r="S47" s="165"/>
      <c r="T47" s="165"/>
      <c r="U47" s="165"/>
      <c r="V47" s="165"/>
      <c r="W47" s="165"/>
      <c r="X47" s="165"/>
      <c r="Y47" s="165"/>
    </row>
    <row r="48" spans="1:25" s="21" customFormat="1" ht="12.75" customHeight="1" x14ac:dyDescent="0.2">
      <c r="A48" s="110" t="s">
        <v>2843</v>
      </c>
      <c r="B48" s="85" t="s">
        <v>2844</v>
      </c>
      <c r="C48" s="202" t="s">
        <v>2843</v>
      </c>
      <c r="D48" s="108">
        <v>0</v>
      </c>
      <c r="E48" s="108">
        <v>0</v>
      </c>
      <c r="F48" s="87" t="str">
        <f t="shared" si="1"/>
        <v>-</v>
      </c>
      <c r="G48" s="165"/>
      <c r="H48" s="165"/>
      <c r="I48" s="165"/>
      <c r="J48" s="165"/>
      <c r="K48" s="165"/>
      <c r="L48" s="165"/>
      <c r="M48" s="165"/>
      <c r="N48" s="165"/>
      <c r="O48" s="165"/>
      <c r="P48" s="165"/>
      <c r="Q48" s="165"/>
      <c r="R48" s="165"/>
      <c r="S48" s="165"/>
      <c r="T48" s="165"/>
      <c r="U48" s="165"/>
      <c r="V48" s="165"/>
      <c r="W48" s="165"/>
      <c r="X48" s="165"/>
      <c r="Y48" s="165"/>
    </row>
    <row r="49" spans="1:25" s="21" customFormat="1" ht="12.75" customHeight="1" x14ac:dyDescent="0.2">
      <c r="A49" s="110" t="s">
        <v>2845</v>
      </c>
      <c r="B49" s="85" t="s">
        <v>2846</v>
      </c>
      <c r="C49" s="202" t="s">
        <v>2845</v>
      </c>
      <c r="D49" s="108">
        <v>0</v>
      </c>
      <c r="E49" s="108">
        <v>0</v>
      </c>
      <c r="F49" s="87" t="str">
        <f t="shared" si="1"/>
        <v>-</v>
      </c>
      <c r="G49" s="165"/>
      <c r="H49" s="165"/>
      <c r="I49" s="165"/>
      <c r="J49" s="165"/>
      <c r="K49" s="165"/>
      <c r="L49" s="165"/>
      <c r="M49" s="165"/>
      <c r="N49" s="165"/>
      <c r="O49" s="165"/>
      <c r="P49" s="165"/>
      <c r="Q49" s="165"/>
      <c r="R49" s="165"/>
      <c r="S49" s="165"/>
      <c r="T49" s="165"/>
      <c r="U49" s="165"/>
      <c r="V49" s="165"/>
      <c r="W49" s="165"/>
      <c r="X49" s="165"/>
      <c r="Y49" s="165"/>
    </row>
    <row r="50" spans="1:25" s="21" customFormat="1" ht="12.75" customHeight="1" x14ac:dyDescent="0.2">
      <c r="A50" s="110" t="s">
        <v>2847</v>
      </c>
      <c r="B50" s="85" t="s">
        <v>2848</v>
      </c>
      <c r="C50" s="202" t="s">
        <v>2847</v>
      </c>
      <c r="D50" s="106">
        <f>SUM(D51:D53)</f>
        <v>0</v>
      </c>
      <c r="E50" s="106">
        <f>SUM(E51:E53)</f>
        <v>0</v>
      </c>
      <c r="F50" s="87" t="str">
        <f t="shared" si="1"/>
        <v>-</v>
      </c>
      <c r="G50" s="165"/>
      <c r="H50" s="165"/>
      <c r="I50" s="165"/>
      <c r="J50" s="165"/>
      <c r="K50" s="165"/>
      <c r="L50" s="165"/>
      <c r="M50" s="165"/>
      <c r="N50" s="165"/>
      <c r="O50" s="165"/>
      <c r="P50" s="165"/>
      <c r="Q50" s="165"/>
      <c r="R50" s="165"/>
      <c r="S50" s="165"/>
      <c r="T50" s="165"/>
      <c r="U50" s="165"/>
      <c r="V50" s="165"/>
      <c r="W50" s="165"/>
      <c r="X50" s="165"/>
      <c r="Y50" s="165"/>
    </row>
    <row r="51" spans="1:25" s="21" customFormat="1" ht="12.75" customHeight="1" x14ac:dyDescent="0.2">
      <c r="A51" s="110" t="s">
        <v>2849</v>
      </c>
      <c r="B51" s="85" t="s">
        <v>2850</v>
      </c>
      <c r="C51" s="202" t="s">
        <v>2849</v>
      </c>
      <c r="D51" s="108">
        <v>0</v>
      </c>
      <c r="E51" s="108">
        <v>0</v>
      </c>
      <c r="F51" s="87" t="str">
        <f t="shared" si="1"/>
        <v>-</v>
      </c>
      <c r="G51" s="165"/>
      <c r="H51" s="165"/>
      <c r="I51" s="165"/>
      <c r="J51" s="165"/>
      <c r="K51" s="165"/>
      <c r="L51" s="165"/>
      <c r="M51" s="165"/>
      <c r="N51" s="165"/>
      <c r="O51" s="165"/>
      <c r="P51" s="165"/>
      <c r="Q51" s="165"/>
      <c r="R51" s="165"/>
      <c r="S51" s="165"/>
      <c r="T51" s="165"/>
      <c r="U51" s="165"/>
      <c r="V51" s="165"/>
      <c r="W51" s="165"/>
      <c r="X51" s="165"/>
      <c r="Y51" s="165"/>
    </row>
    <row r="52" spans="1:25" s="21" customFormat="1" ht="12.75" customHeight="1" x14ac:dyDescent="0.2">
      <c r="A52" s="110" t="s">
        <v>2851</v>
      </c>
      <c r="B52" s="85" t="s">
        <v>2852</v>
      </c>
      <c r="C52" s="202" t="s">
        <v>2851</v>
      </c>
      <c r="D52" s="108">
        <v>0</v>
      </c>
      <c r="E52" s="108">
        <v>0</v>
      </c>
      <c r="F52" s="87" t="str">
        <f t="shared" si="1"/>
        <v>-</v>
      </c>
      <c r="G52" s="165"/>
      <c r="H52" s="165"/>
      <c r="I52" s="165"/>
      <c r="J52" s="165"/>
      <c r="K52" s="165"/>
      <c r="L52" s="165"/>
      <c r="M52" s="165"/>
      <c r="N52" s="165"/>
      <c r="O52" s="165"/>
      <c r="P52" s="165"/>
      <c r="Q52" s="165"/>
      <c r="R52" s="165"/>
      <c r="S52" s="165"/>
      <c r="T52" s="165"/>
      <c r="U52" s="165"/>
      <c r="V52" s="165"/>
      <c r="W52" s="165"/>
      <c r="X52" s="165"/>
      <c r="Y52" s="165"/>
    </row>
    <row r="53" spans="1:25" s="21" customFormat="1" ht="12.75" customHeight="1" x14ac:dyDescent="0.2">
      <c r="A53" s="110" t="s">
        <v>2853</v>
      </c>
      <c r="B53" s="85" t="s">
        <v>2854</v>
      </c>
      <c r="C53" s="202" t="s">
        <v>2853</v>
      </c>
      <c r="D53" s="108">
        <v>0</v>
      </c>
      <c r="E53" s="108">
        <v>0</v>
      </c>
      <c r="F53" s="87" t="str">
        <f t="shared" si="1"/>
        <v>-</v>
      </c>
      <c r="G53" s="165"/>
      <c r="H53" s="165"/>
      <c r="I53" s="165"/>
      <c r="J53" s="165"/>
      <c r="K53" s="165"/>
      <c r="L53" s="165"/>
      <c r="M53" s="165"/>
      <c r="N53" s="165"/>
      <c r="O53" s="165"/>
      <c r="P53" s="165"/>
      <c r="Q53" s="165"/>
      <c r="R53" s="165"/>
      <c r="S53" s="165"/>
      <c r="T53" s="165"/>
      <c r="U53" s="165"/>
      <c r="V53" s="165"/>
      <c r="W53" s="165"/>
      <c r="X53" s="165"/>
      <c r="Y53" s="165"/>
    </row>
    <row r="54" spans="1:25" s="21" customFormat="1" ht="12.75" customHeight="1" x14ac:dyDescent="0.2">
      <c r="A54" s="110" t="s">
        <v>2855</v>
      </c>
      <c r="B54" s="85" t="s">
        <v>2856</v>
      </c>
      <c r="C54" s="202" t="s">
        <v>2855</v>
      </c>
      <c r="D54" s="106">
        <f>SUM(D55:D59)</f>
        <v>0</v>
      </c>
      <c r="E54" s="106">
        <f>SUM(E55:E59)</f>
        <v>0</v>
      </c>
      <c r="F54" s="87" t="str">
        <f t="shared" si="1"/>
        <v>-</v>
      </c>
      <c r="G54" s="165"/>
      <c r="H54" s="165"/>
      <c r="I54" s="165"/>
      <c r="J54" s="165"/>
      <c r="K54" s="165"/>
      <c r="L54" s="165"/>
      <c r="M54" s="165"/>
      <c r="N54" s="165"/>
      <c r="O54" s="165"/>
      <c r="P54" s="165"/>
      <c r="Q54" s="165"/>
      <c r="R54" s="165"/>
      <c r="S54" s="165"/>
      <c r="T54" s="165"/>
      <c r="U54" s="165"/>
      <c r="V54" s="165"/>
      <c r="W54" s="165"/>
      <c r="X54" s="165"/>
      <c r="Y54" s="165"/>
    </row>
    <row r="55" spans="1:25" s="21" customFormat="1" ht="12.75" customHeight="1" x14ac:dyDescent="0.2">
      <c r="A55" s="110" t="s">
        <v>2857</v>
      </c>
      <c r="B55" s="85" t="s">
        <v>2858</v>
      </c>
      <c r="C55" s="202" t="s">
        <v>2857</v>
      </c>
      <c r="D55" s="108">
        <v>0</v>
      </c>
      <c r="E55" s="108">
        <v>0</v>
      </c>
      <c r="F55" s="87" t="str">
        <f t="shared" si="1"/>
        <v>-</v>
      </c>
      <c r="G55" s="165"/>
      <c r="H55" s="165"/>
      <c r="I55" s="165"/>
      <c r="J55" s="165"/>
      <c r="K55" s="165"/>
      <c r="L55" s="165"/>
      <c r="M55" s="165"/>
      <c r="N55" s="165"/>
      <c r="O55" s="165"/>
      <c r="P55" s="165"/>
      <c r="Q55" s="165"/>
      <c r="R55" s="165"/>
      <c r="S55" s="165"/>
      <c r="T55" s="165"/>
      <c r="U55" s="165"/>
      <c r="V55" s="165"/>
      <c r="W55" s="165"/>
      <c r="X55" s="165"/>
      <c r="Y55" s="165"/>
    </row>
    <row r="56" spans="1:25" s="21" customFormat="1" ht="12.75" customHeight="1" x14ac:dyDescent="0.2">
      <c r="A56" s="110" t="s">
        <v>2859</v>
      </c>
      <c r="B56" s="85" t="s">
        <v>2860</v>
      </c>
      <c r="C56" s="202" t="s">
        <v>2859</v>
      </c>
      <c r="D56" s="108">
        <v>0</v>
      </c>
      <c r="E56" s="108">
        <v>0</v>
      </c>
      <c r="F56" s="87" t="str">
        <f t="shared" si="1"/>
        <v>-</v>
      </c>
      <c r="G56" s="165"/>
      <c r="H56" s="165"/>
      <c r="I56" s="165"/>
      <c r="J56" s="165"/>
      <c r="K56" s="165"/>
      <c r="L56" s="165"/>
      <c r="M56" s="165"/>
      <c r="N56" s="165"/>
      <c r="O56" s="165"/>
      <c r="P56" s="165"/>
      <c r="Q56" s="165"/>
      <c r="R56" s="165"/>
      <c r="S56" s="165"/>
      <c r="T56" s="165"/>
      <c r="U56" s="165"/>
      <c r="V56" s="165"/>
      <c r="W56" s="165"/>
      <c r="X56" s="165"/>
      <c r="Y56" s="165"/>
    </row>
    <row r="57" spans="1:25" s="21" customFormat="1" ht="12.75" customHeight="1" x14ac:dyDescent="0.2">
      <c r="A57" s="110" t="s">
        <v>2861</v>
      </c>
      <c r="B57" s="85" t="s">
        <v>2862</v>
      </c>
      <c r="C57" s="202" t="s">
        <v>2861</v>
      </c>
      <c r="D57" s="108">
        <v>0</v>
      </c>
      <c r="E57" s="108">
        <v>0</v>
      </c>
      <c r="F57" s="87" t="str">
        <f t="shared" si="1"/>
        <v>-</v>
      </c>
      <c r="G57" s="165"/>
      <c r="H57" s="165"/>
      <c r="I57" s="165"/>
      <c r="J57" s="165"/>
      <c r="K57" s="165"/>
      <c r="L57" s="165"/>
      <c r="M57" s="165"/>
      <c r="N57" s="165"/>
      <c r="O57" s="165"/>
      <c r="P57" s="165"/>
      <c r="Q57" s="165"/>
      <c r="R57" s="165"/>
      <c r="S57" s="165"/>
      <c r="T57" s="165"/>
      <c r="U57" s="165"/>
      <c r="V57" s="165"/>
      <c r="W57" s="165"/>
      <c r="X57" s="165"/>
      <c r="Y57" s="165"/>
    </row>
    <row r="58" spans="1:25" s="21" customFormat="1" ht="12.75" customHeight="1" x14ac:dyDescent="0.2">
      <c r="A58" s="110" t="s">
        <v>2863</v>
      </c>
      <c r="B58" s="85" t="s">
        <v>2864</v>
      </c>
      <c r="C58" s="202" t="s">
        <v>2863</v>
      </c>
      <c r="D58" s="108">
        <v>0</v>
      </c>
      <c r="E58" s="108">
        <v>0</v>
      </c>
      <c r="F58" s="87" t="str">
        <f t="shared" si="1"/>
        <v>-</v>
      </c>
      <c r="G58" s="165"/>
      <c r="H58" s="165"/>
      <c r="I58" s="165"/>
      <c r="J58" s="165"/>
      <c r="K58" s="165"/>
      <c r="L58" s="165"/>
      <c r="M58" s="165"/>
      <c r="N58" s="165"/>
      <c r="O58" s="165"/>
      <c r="P58" s="165"/>
      <c r="Q58" s="165"/>
      <c r="R58" s="165"/>
      <c r="S58" s="165"/>
      <c r="T58" s="165"/>
      <c r="U58" s="165"/>
      <c r="V58" s="165"/>
      <c r="W58" s="165"/>
      <c r="X58" s="165"/>
      <c r="Y58" s="165"/>
    </row>
    <row r="59" spans="1:25" s="21" customFormat="1" ht="12.75" customHeight="1" x14ac:dyDescent="0.2">
      <c r="A59" s="110" t="s">
        <v>2865</v>
      </c>
      <c r="B59" s="85" t="s">
        <v>2866</v>
      </c>
      <c r="C59" s="202" t="s">
        <v>2865</v>
      </c>
      <c r="D59" s="108">
        <v>0</v>
      </c>
      <c r="E59" s="108">
        <v>0</v>
      </c>
      <c r="F59" s="87" t="str">
        <f t="shared" si="1"/>
        <v>-</v>
      </c>
      <c r="G59" s="165"/>
      <c r="H59" s="165"/>
      <c r="I59" s="165"/>
      <c r="J59" s="165"/>
      <c r="K59" s="165"/>
      <c r="L59" s="165"/>
      <c r="M59" s="165"/>
      <c r="N59" s="165"/>
      <c r="O59" s="165"/>
      <c r="P59" s="165"/>
      <c r="Q59" s="165"/>
      <c r="R59" s="165"/>
      <c r="S59" s="165"/>
      <c r="T59" s="165"/>
      <c r="U59" s="165"/>
      <c r="V59" s="165"/>
      <c r="W59" s="165"/>
      <c r="X59" s="165"/>
      <c r="Y59" s="165"/>
    </row>
    <row r="60" spans="1:25" s="21" customFormat="1" ht="12.75" customHeight="1" x14ac:dyDescent="0.2">
      <c r="A60" s="110" t="s">
        <v>2867</v>
      </c>
      <c r="B60" s="85" t="s">
        <v>2868</v>
      </c>
      <c r="C60" s="202" t="s">
        <v>2867</v>
      </c>
      <c r="D60" s="108">
        <v>0</v>
      </c>
      <c r="E60" s="108">
        <v>0</v>
      </c>
      <c r="F60" s="87" t="str">
        <f t="shared" si="1"/>
        <v>-</v>
      </c>
      <c r="G60" s="165"/>
      <c r="H60" s="165"/>
      <c r="I60" s="165"/>
      <c r="J60" s="165"/>
      <c r="K60" s="165"/>
      <c r="L60" s="165"/>
      <c r="M60" s="165"/>
      <c r="N60" s="165"/>
      <c r="O60" s="165"/>
      <c r="P60" s="165"/>
      <c r="Q60" s="165"/>
      <c r="R60" s="165"/>
      <c r="S60" s="165"/>
      <c r="T60" s="165"/>
      <c r="U60" s="165"/>
      <c r="V60" s="165"/>
      <c r="W60" s="165"/>
      <c r="X60" s="165"/>
      <c r="Y60" s="165"/>
    </row>
    <row r="61" spans="1:25" s="21" customFormat="1" ht="12.75" customHeight="1" x14ac:dyDescent="0.2">
      <c r="A61" s="110" t="s">
        <v>2869</v>
      </c>
      <c r="B61" s="85" t="s">
        <v>2870</v>
      </c>
      <c r="C61" s="202" t="s">
        <v>2869</v>
      </c>
      <c r="D61" s="106">
        <f>SUM(D62:D65)</f>
        <v>0</v>
      </c>
      <c r="E61" s="106">
        <f>SUM(E62:E65)</f>
        <v>0</v>
      </c>
      <c r="F61" s="87" t="str">
        <f t="shared" si="1"/>
        <v>-</v>
      </c>
      <c r="G61" s="165"/>
      <c r="H61" s="165"/>
      <c r="I61" s="165"/>
      <c r="J61" s="165"/>
      <c r="K61" s="165"/>
      <c r="L61" s="165"/>
      <c r="M61" s="165"/>
      <c r="N61" s="165"/>
      <c r="O61" s="165"/>
      <c r="P61" s="165"/>
      <c r="Q61" s="165"/>
      <c r="R61" s="165"/>
      <c r="S61" s="165"/>
      <c r="T61" s="165"/>
      <c r="U61" s="165"/>
      <c r="V61" s="165"/>
      <c r="W61" s="165"/>
      <c r="X61" s="165"/>
      <c r="Y61" s="165"/>
    </row>
    <row r="62" spans="1:25" s="21" customFormat="1" ht="12.75" customHeight="1" x14ac:dyDescent="0.2">
      <c r="A62" s="110" t="s">
        <v>2871</v>
      </c>
      <c r="B62" s="85" t="s">
        <v>2872</v>
      </c>
      <c r="C62" s="202" t="s">
        <v>2871</v>
      </c>
      <c r="D62" s="108">
        <v>0</v>
      </c>
      <c r="E62" s="108">
        <v>0</v>
      </c>
      <c r="F62" s="87" t="str">
        <f t="shared" si="1"/>
        <v>-</v>
      </c>
      <c r="G62" s="165"/>
      <c r="H62" s="165"/>
      <c r="I62" s="165"/>
      <c r="J62" s="165"/>
      <c r="K62" s="165"/>
      <c r="L62" s="165"/>
      <c r="M62" s="165"/>
      <c r="N62" s="165"/>
      <c r="O62" s="165"/>
      <c r="P62" s="165"/>
      <c r="Q62" s="165"/>
      <c r="R62" s="165"/>
      <c r="S62" s="165"/>
      <c r="T62" s="165"/>
      <c r="U62" s="165"/>
      <c r="V62" s="165"/>
      <c r="W62" s="165"/>
      <c r="X62" s="165"/>
      <c r="Y62" s="165"/>
    </row>
    <row r="63" spans="1:25" s="21" customFormat="1" ht="12.75" customHeight="1" x14ac:dyDescent="0.2">
      <c r="A63" s="110" t="s">
        <v>2873</v>
      </c>
      <c r="B63" s="85" t="s">
        <v>2874</v>
      </c>
      <c r="C63" s="202" t="s">
        <v>2873</v>
      </c>
      <c r="D63" s="108">
        <v>0</v>
      </c>
      <c r="E63" s="108">
        <v>0</v>
      </c>
      <c r="F63" s="87" t="str">
        <f t="shared" si="1"/>
        <v>-</v>
      </c>
      <c r="G63" s="165"/>
      <c r="H63" s="165"/>
      <c r="I63" s="165"/>
      <c r="J63" s="165"/>
      <c r="K63" s="165"/>
      <c r="L63" s="165"/>
      <c r="M63" s="165"/>
      <c r="N63" s="165"/>
      <c r="O63" s="165"/>
      <c r="P63" s="165"/>
      <c r="Q63" s="165"/>
      <c r="R63" s="165"/>
      <c r="S63" s="165"/>
      <c r="T63" s="165"/>
      <c r="U63" s="165"/>
      <c r="V63" s="165"/>
      <c r="W63" s="165"/>
      <c r="X63" s="165"/>
      <c r="Y63" s="165"/>
    </row>
    <row r="64" spans="1:25" s="21" customFormat="1" ht="12.75" customHeight="1" x14ac:dyDescent="0.2">
      <c r="A64" s="110" t="s">
        <v>2875</v>
      </c>
      <c r="B64" s="85" t="s">
        <v>2876</v>
      </c>
      <c r="C64" s="202" t="s">
        <v>2875</v>
      </c>
      <c r="D64" s="108">
        <v>0</v>
      </c>
      <c r="E64" s="108">
        <v>0</v>
      </c>
      <c r="F64" s="87" t="str">
        <f t="shared" si="1"/>
        <v>-</v>
      </c>
      <c r="G64" s="165"/>
      <c r="H64" s="165"/>
      <c r="I64" s="165"/>
      <c r="J64" s="165"/>
      <c r="K64" s="165"/>
      <c r="L64" s="165"/>
      <c r="M64" s="165"/>
      <c r="N64" s="165"/>
      <c r="O64" s="165"/>
      <c r="P64" s="165"/>
      <c r="Q64" s="165"/>
      <c r="R64" s="165"/>
      <c r="S64" s="165"/>
      <c r="T64" s="165"/>
      <c r="U64" s="165"/>
      <c r="V64" s="165"/>
      <c r="W64" s="165"/>
      <c r="X64" s="165"/>
      <c r="Y64" s="165"/>
    </row>
    <row r="65" spans="1:25" s="21" customFormat="1" ht="12.75" customHeight="1" x14ac:dyDescent="0.2">
      <c r="A65" s="110" t="s">
        <v>2877</v>
      </c>
      <c r="B65" s="85" t="s">
        <v>2878</v>
      </c>
      <c r="C65" s="202" t="s">
        <v>2877</v>
      </c>
      <c r="D65" s="108">
        <v>0</v>
      </c>
      <c r="E65" s="108">
        <v>0</v>
      </c>
      <c r="F65" s="87" t="str">
        <f t="shared" si="1"/>
        <v>-</v>
      </c>
      <c r="G65" s="165"/>
      <c r="H65" s="165"/>
      <c r="I65" s="165"/>
      <c r="J65" s="165"/>
      <c r="K65" s="165"/>
      <c r="L65" s="165"/>
      <c r="M65" s="165"/>
      <c r="N65" s="165"/>
      <c r="O65" s="165"/>
      <c r="P65" s="165"/>
      <c r="Q65" s="165"/>
      <c r="R65" s="165"/>
      <c r="S65" s="165"/>
      <c r="T65" s="165"/>
      <c r="U65" s="165"/>
      <c r="V65" s="165"/>
      <c r="W65" s="165"/>
      <c r="X65" s="165"/>
      <c r="Y65" s="165"/>
    </row>
    <row r="66" spans="1:25" s="21" customFormat="1" ht="12.75" customHeight="1" x14ac:dyDescent="0.2">
      <c r="A66" s="110" t="s">
        <v>2879</v>
      </c>
      <c r="B66" s="85" t="s">
        <v>2880</v>
      </c>
      <c r="C66" s="202" t="s">
        <v>2879</v>
      </c>
      <c r="D66" s="106">
        <f>SUM(D67:D73)</f>
        <v>0</v>
      </c>
      <c r="E66" s="106">
        <f>SUM(E67:E73)</f>
        <v>0</v>
      </c>
      <c r="F66" s="87" t="str">
        <f t="shared" si="1"/>
        <v>-</v>
      </c>
      <c r="G66" s="165"/>
      <c r="H66" s="165"/>
      <c r="I66" s="165"/>
      <c r="J66" s="165"/>
      <c r="K66" s="165"/>
      <c r="L66" s="165"/>
      <c r="M66" s="165"/>
      <c r="N66" s="165"/>
      <c r="O66" s="165"/>
      <c r="P66" s="165"/>
      <c r="Q66" s="165"/>
      <c r="R66" s="165"/>
      <c r="S66" s="165"/>
      <c r="T66" s="165"/>
      <c r="U66" s="165"/>
      <c r="V66" s="165"/>
      <c r="W66" s="165"/>
      <c r="X66" s="165"/>
      <c r="Y66" s="165"/>
    </row>
    <row r="67" spans="1:25" s="21" customFormat="1" ht="12.75" customHeight="1" x14ac:dyDescent="0.2">
      <c r="A67" s="110" t="s">
        <v>2881</v>
      </c>
      <c r="B67" s="85" t="s">
        <v>2882</v>
      </c>
      <c r="C67" s="202" t="s">
        <v>2881</v>
      </c>
      <c r="D67" s="108">
        <v>0</v>
      </c>
      <c r="E67" s="108">
        <v>0</v>
      </c>
      <c r="F67" s="87" t="str">
        <f t="shared" si="1"/>
        <v>-</v>
      </c>
      <c r="G67" s="165"/>
      <c r="H67" s="165"/>
      <c r="I67" s="165"/>
      <c r="J67" s="165"/>
      <c r="K67" s="165"/>
      <c r="L67" s="165"/>
      <c r="M67" s="165"/>
      <c r="N67" s="165"/>
      <c r="O67" s="165"/>
      <c r="P67" s="165"/>
      <c r="Q67" s="165"/>
      <c r="R67" s="165"/>
      <c r="S67" s="165"/>
      <c r="T67" s="165"/>
      <c r="U67" s="165"/>
      <c r="V67" s="165"/>
      <c r="W67" s="165"/>
      <c r="X67" s="165"/>
      <c r="Y67" s="165"/>
    </row>
    <row r="68" spans="1:25" s="21" customFormat="1" ht="12.75" customHeight="1" x14ac:dyDescent="0.2">
      <c r="A68" s="110" t="s">
        <v>2883</v>
      </c>
      <c r="B68" s="85" t="s">
        <v>2884</v>
      </c>
      <c r="C68" s="202" t="s">
        <v>2883</v>
      </c>
      <c r="D68" s="108">
        <v>0</v>
      </c>
      <c r="E68" s="108">
        <v>0</v>
      </c>
      <c r="F68" s="87" t="str">
        <f t="shared" si="1"/>
        <v>-</v>
      </c>
      <c r="G68" s="165"/>
      <c r="H68" s="165"/>
      <c r="I68" s="165"/>
      <c r="J68" s="165"/>
      <c r="K68" s="165"/>
      <c r="L68" s="165"/>
      <c r="M68" s="165"/>
      <c r="N68" s="165"/>
      <c r="O68" s="165"/>
      <c r="P68" s="165"/>
      <c r="Q68" s="165"/>
      <c r="R68" s="165"/>
      <c r="S68" s="165"/>
      <c r="T68" s="165"/>
      <c r="U68" s="165"/>
      <c r="V68" s="165"/>
      <c r="W68" s="165"/>
      <c r="X68" s="165"/>
      <c r="Y68" s="165"/>
    </row>
    <row r="69" spans="1:25" s="21" customFormat="1" ht="12.75" customHeight="1" x14ac:dyDescent="0.2">
      <c r="A69" s="110" t="s">
        <v>2885</v>
      </c>
      <c r="B69" s="85" t="s">
        <v>2886</v>
      </c>
      <c r="C69" s="202" t="s">
        <v>2885</v>
      </c>
      <c r="D69" s="108">
        <v>0</v>
      </c>
      <c r="E69" s="108">
        <v>0</v>
      </c>
      <c r="F69" s="87"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s="21" customFormat="1" ht="12.75" customHeight="1" x14ac:dyDescent="0.2">
      <c r="A70" s="110" t="s">
        <v>2887</v>
      </c>
      <c r="B70" s="85" t="s">
        <v>2888</v>
      </c>
      <c r="C70" s="202" t="s">
        <v>2887</v>
      </c>
      <c r="D70" s="108">
        <v>0</v>
      </c>
      <c r="E70" s="108">
        <v>0</v>
      </c>
      <c r="F70" s="87" t="str">
        <f t="shared" si="2"/>
        <v>-</v>
      </c>
      <c r="G70" s="165"/>
      <c r="H70" s="165"/>
      <c r="I70" s="165"/>
      <c r="J70" s="165"/>
      <c r="K70" s="165"/>
      <c r="L70" s="165"/>
      <c r="M70" s="165"/>
      <c r="N70" s="165"/>
      <c r="O70" s="165"/>
      <c r="P70" s="165"/>
      <c r="Q70" s="165"/>
      <c r="R70" s="165"/>
      <c r="S70" s="165"/>
      <c r="T70" s="165"/>
      <c r="U70" s="165"/>
      <c r="V70" s="165"/>
      <c r="W70" s="165"/>
      <c r="X70" s="165"/>
      <c r="Y70" s="165"/>
    </row>
    <row r="71" spans="1:25" s="21" customFormat="1" ht="12.75" customHeight="1" x14ac:dyDescent="0.2">
      <c r="A71" s="110" t="s">
        <v>2889</v>
      </c>
      <c r="B71" s="85" t="s">
        <v>2890</v>
      </c>
      <c r="C71" s="202" t="s">
        <v>2889</v>
      </c>
      <c r="D71" s="108">
        <v>0</v>
      </c>
      <c r="E71" s="108">
        <v>0</v>
      </c>
      <c r="F71" s="87" t="str">
        <f t="shared" si="2"/>
        <v>-</v>
      </c>
      <c r="G71" s="165"/>
      <c r="H71" s="165"/>
      <c r="I71" s="165"/>
      <c r="J71" s="165"/>
      <c r="K71" s="165"/>
      <c r="L71" s="165"/>
      <c r="M71" s="165"/>
      <c r="N71" s="165"/>
      <c r="O71" s="165"/>
      <c r="P71" s="165"/>
      <c r="Q71" s="165"/>
      <c r="R71" s="165"/>
      <c r="S71" s="165"/>
      <c r="T71" s="165"/>
      <c r="U71" s="165"/>
      <c r="V71" s="165"/>
      <c r="W71" s="165"/>
      <c r="X71" s="165"/>
      <c r="Y71" s="165"/>
    </row>
    <row r="72" spans="1:25" s="21" customFormat="1" ht="12.75" customHeight="1" x14ac:dyDescent="0.2">
      <c r="A72" s="110" t="s">
        <v>2891</v>
      </c>
      <c r="B72" s="85" t="s">
        <v>2892</v>
      </c>
      <c r="C72" s="202" t="s">
        <v>2891</v>
      </c>
      <c r="D72" s="108">
        <v>0</v>
      </c>
      <c r="E72" s="108">
        <v>0</v>
      </c>
      <c r="F72" s="87" t="str">
        <f t="shared" si="2"/>
        <v>-</v>
      </c>
      <c r="G72" s="165"/>
      <c r="H72" s="165"/>
      <c r="I72" s="165"/>
      <c r="J72" s="165"/>
      <c r="K72" s="165"/>
      <c r="L72" s="165"/>
      <c r="M72" s="165"/>
      <c r="N72" s="165"/>
      <c r="O72" s="165"/>
      <c r="P72" s="165"/>
      <c r="Q72" s="165"/>
      <c r="R72" s="165"/>
      <c r="S72" s="165"/>
      <c r="T72" s="165"/>
      <c r="U72" s="165"/>
      <c r="V72" s="165"/>
      <c r="W72" s="165"/>
      <c r="X72" s="165"/>
      <c r="Y72" s="165"/>
    </row>
    <row r="73" spans="1:25" s="21" customFormat="1" ht="12.75" customHeight="1" x14ac:dyDescent="0.2">
      <c r="A73" s="110" t="s">
        <v>2893</v>
      </c>
      <c r="B73" s="85" t="s">
        <v>2894</v>
      </c>
      <c r="C73" s="202" t="s">
        <v>2893</v>
      </c>
      <c r="D73" s="108">
        <v>0</v>
      </c>
      <c r="E73" s="108">
        <v>0</v>
      </c>
      <c r="F73" s="87" t="str">
        <f t="shared" si="2"/>
        <v>-</v>
      </c>
      <c r="G73" s="165"/>
      <c r="H73" s="165"/>
      <c r="I73" s="165"/>
      <c r="J73" s="165"/>
      <c r="K73" s="165"/>
      <c r="L73" s="165"/>
      <c r="M73" s="165"/>
      <c r="N73" s="165"/>
      <c r="O73" s="165"/>
      <c r="P73" s="165"/>
      <c r="Q73" s="165"/>
      <c r="R73" s="165"/>
      <c r="S73" s="165"/>
      <c r="T73" s="165"/>
      <c r="U73" s="165"/>
      <c r="V73" s="165"/>
      <c r="W73" s="165"/>
      <c r="X73" s="165"/>
      <c r="Y73" s="165"/>
    </row>
    <row r="74" spans="1:25" s="21" customFormat="1" ht="12.75" customHeight="1" x14ac:dyDescent="0.2">
      <c r="A74" s="110" t="s">
        <v>2116</v>
      </c>
      <c r="B74" s="85" t="s">
        <v>2895</v>
      </c>
      <c r="C74" s="202" t="s">
        <v>2116</v>
      </c>
      <c r="D74" s="108">
        <v>0</v>
      </c>
      <c r="E74" s="108">
        <v>0</v>
      </c>
      <c r="F74" s="87" t="str">
        <f t="shared" si="2"/>
        <v>-</v>
      </c>
      <c r="G74" s="165"/>
      <c r="H74" s="165"/>
      <c r="I74" s="165"/>
      <c r="J74" s="165"/>
      <c r="K74" s="165"/>
      <c r="L74" s="165"/>
      <c r="M74" s="165"/>
      <c r="N74" s="165"/>
      <c r="O74" s="165"/>
      <c r="P74" s="165"/>
      <c r="Q74" s="165"/>
      <c r="R74" s="165"/>
      <c r="S74" s="165"/>
      <c r="T74" s="165"/>
      <c r="U74" s="165"/>
      <c r="V74" s="165"/>
      <c r="W74" s="165"/>
      <c r="X74" s="165"/>
      <c r="Y74" s="165"/>
    </row>
    <row r="75" spans="1:25" s="21" customFormat="1" ht="12.75" customHeight="1" x14ac:dyDescent="0.2">
      <c r="A75" s="110" t="s">
        <v>2118</v>
      </c>
      <c r="B75" s="85" t="s">
        <v>2896</v>
      </c>
      <c r="C75" s="202" t="s">
        <v>2118</v>
      </c>
      <c r="D75" s="106">
        <f>SUM(D76:D81)</f>
        <v>0</v>
      </c>
      <c r="E75" s="106">
        <f>SUM(E76:E81)</f>
        <v>0</v>
      </c>
      <c r="F75" s="87" t="str">
        <f t="shared" si="2"/>
        <v>-</v>
      </c>
      <c r="G75" s="165"/>
      <c r="H75" s="165"/>
      <c r="I75" s="165"/>
      <c r="J75" s="165"/>
      <c r="K75" s="165"/>
      <c r="L75" s="165"/>
      <c r="M75" s="165"/>
      <c r="N75" s="165"/>
      <c r="O75" s="165"/>
      <c r="P75" s="165"/>
      <c r="Q75" s="165"/>
      <c r="R75" s="165"/>
      <c r="S75" s="165"/>
      <c r="T75" s="165"/>
      <c r="U75" s="165"/>
      <c r="V75" s="165"/>
      <c r="W75" s="165"/>
      <c r="X75" s="165"/>
      <c r="Y75" s="165"/>
    </row>
    <row r="76" spans="1:25" s="21" customFormat="1" ht="12.75" customHeight="1" x14ac:dyDescent="0.2">
      <c r="A76" s="110" t="s">
        <v>2120</v>
      </c>
      <c r="B76" s="85" t="s">
        <v>2897</v>
      </c>
      <c r="C76" s="202" t="s">
        <v>2120</v>
      </c>
      <c r="D76" s="108">
        <v>0</v>
      </c>
      <c r="E76" s="108">
        <v>0</v>
      </c>
      <c r="F76" s="87" t="str">
        <f t="shared" si="2"/>
        <v>-</v>
      </c>
      <c r="G76" s="165"/>
      <c r="H76" s="165"/>
      <c r="I76" s="165"/>
      <c r="J76" s="165"/>
      <c r="K76" s="165"/>
      <c r="L76" s="165"/>
      <c r="M76" s="165"/>
      <c r="N76" s="165"/>
      <c r="O76" s="165"/>
      <c r="P76" s="165"/>
      <c r="Q76" s="165"/>
      <c r="R76" s="165"/>
      <c r="S76" s="165"/>
      <c r="T76" s="165"/>
      <c r="U76" s="165"/>
      <c r="V76" s="165"/>
      <c r="W76" s="165"/>
      <c r="X76" s="165"/>
      <c r="Y76" s="165"/>
    </row>
    <row r="77" spans="1:25" s="21" customFormat="1" ht="12.75" customHeight="1" x14ac:dyDescent="0.2">
      <c r="A77" s="110" t="s">
        <v>2122</v>
      </c>
      <c r="B77" s="85" t="s">
        <v>2898</v>
      </c>
      <c r="C77" s="202" t="s">
        <v>2122</v>
      </c>
      <c r="D77" s="108">
        <v>0</v>
      </c>
      <c r="E77" s="108">
        <v>0</v>
      </c>
      <c r="F77" s="87" t="str">
        <f t="shared" si="2"/>
        <v>-</v>
      </c>
      <c r="G77" s="165"/>
      <c r="H77" s="165"/>
      <c r="I77" s="165"/>
      <c r="J77" s="165"/>
      <c r="K77" s="165"/>
      <c r="L77" s="165"/>
      <c r="M77" s="165"/>
      <c r="N77" s="165"/>
      <c r="O77" s="165"/>
      <c r="P77" s="165"/>
      <c r="Q77" s="165"/>
      <c r="R77" s="165"/>
      <c r="S77" s="165"/>
      <c r="T77" s="165"/>
      <c r="U77" s="165"/>
      <c r="V77" s="165"/>
      <c r="W77" s="165"/>
      <c r="X77" s="165"/>
      <c r="Y77" s="165"/>
    </row>
    <row r="78" spans="1:25" s="21" customFormat="1" ht="12.75" customHeight="1" x14ac:dyDescent="0.2">
      <c r="A78" s="110" t="s">
        <v>2124</v>
      </c>
      <c r="B78" s="85" t="s">
        <v>2899</v>
      </c>
      <c r="C78" s="202" t="s">
        <v>2124</v>
      </c>
      <c r="D78" s="108">
        <v>0</v>
      </c>
      <c r="E78" s="108">
        <v>0</v>
      </c>
      <c r="F78" s="87" t="str">
        <f t="shared" si="2"/>
        <v>-</v>
      </c>
      <c r="G78" s="165"/>
      <c r="H78" s="165"/>
      <c r="I78" s="165"/>
      <c r="J78" s="165"/>
      <c r="K78" s="165"/>
      <c r="L78" s="165"/>
      <c r="M78" s="165"/>
      <c r="N78" s="165"/>
      <c r="O78" s="165"/>
      <c r="P78" s="165"/>
      <c r="Q78" s="165"/>
      <c r="R78" s="165"/>
      <c r="S78" s="165"/>
      <c r="T78" s="165"/>
      <c r="U78" s="165"/>
      <c r="V78" s="165"/>
      <c r="W78" s="165"/>
      <c r="X78" s="165"/>
      <c r="Y78" s="165"/>
    </row>
    <row r="79" spans="1:25" s="21" customFormat="1" ht="12.75" customHeight="1" x14ac:dyDescent="0.2">
      <c r="A79" s="110" t="s">
        <v>2126</v>
      </c>
      <c r="B79" s="85" t="s">
        <v>2900</v>
      </c>
      <c r="C79" s="202" t="s">
        <v>2126</v>
      </c>
      <c r="D79" s="108">
        <v>0</v>
      </c>
      <c r="E79" s="108">
        <v>0</v>
      </c>
      <c r="F79" s="87" t="str">
        <f t="shared" si="2"/>
        <v>-</v>
      </c>
      <c r="G79" s="165"/>
      <c r="H79" s="165"/>
      <c r="I79" s="165"/>
      <c r="J79" s="165"/>
      <c r="K79" s="165"/>
      <c r="L79" s="165"/>
      <c r="M79" s="165"/>
      <c r="N79" s="165"/>
      <c r="O79" s="165"/>
      <c r="P79" s="165"/>
      <c r="Q79" s="165"/>
      <c r="R79" s="165"/>
      <c r="S79" s="165"/>
      <c r="T79" s="165"/>
      <c r="U79" s="165"/>
      <c r="V79" s="165"/>
      <c r="W79" s="165"/>
      <c r="X79" s="165"/>
      <c r="Y79" s="165"/>
    </row>
    <row r="80" spans="1:25" s="21" customFormat="1" ht="12.75" customHeight="1" x14ac:dyDescent="0.2">
      <c r="A80" s="110" t="s">
        <v>2128</v>
      </c>
      <c r="B80" s="85" t="s">
        <v>2901</v>
      </c>
      <c r="C80" s="202" t="s">
        <v>2128</v>
      </c>
      <c r="D80" s="108">
        <v>0</v>
      </c>
      <c r="E80" s="108">
        <v>0</v>
      </c>
      <c r="F80" s="87" t="str">
        <f t="shared" si="2"/>
        <v>-</v>
      </c>
      <c r="G80" s="165"/>
      <c r="H80" s="165"/>
      <c r="I80" s="165"/>
      <c r="J80" s="165"/>
      <c r="K80" s="165"/>
      <c r="L80" s="165"/>
      <c r="M80" s="165"/>
      <c r="N80" s="165"/>
      <c r="O80" s="165"/>
      <c r="P80" s="165"/>
      <c r="Q80" s="165"/>
      <c r="R80" s="165"/>
      <c r="S80" s="165"/>
      <c r="T80" s="165"/>
      <c r="U80" s="165"/>
      <c r="V80" s="165"/>
      <c r="W80" s="165"/>
      <c r="X80" s="165"/>
      <c r="Y80" s="165"/>
    </row>
    <row r="81" spans="1:25" s="21" customFormat="1" ht="12.75" customHeight="1" x14ac:dyDescent="0.2">
      <c r="A81" s="110" t="s">
        <v>2130</v>
      </c>
      <c r="B81" s="85" t="s">
        <v>2902</v>
      </c>
      <c r="C81" s="202" t="s">
        <v>2130</v>
      </c>
      <c r="D81" s="108">
        <v>0</v>
      </c>
      <c r="E81" s="108">
        <v>0</v>
      </c>
      <c r="F81" s="87" t="str">
        <f t="shared" si="2"/>
        <v>-</v>
      </c>
      <c r="G81" s="165"/>
      <c r="H81" s="165"/>
      <c r="I81" s="165"/>
      <c r="J81" s="165"/>
      <c r="K81" s="165"/>
      <c r="L81" s="165"/>
      <c r="M81" s="165"/>
      <c r="N81" s="165"/>
      <c r="O81" s="165"/>
      <c r="P81" s="165"/>
      <c r="Q81" s="165"/>
      <c r="R81" s="165"/>
      <c r="S81" s="165"/>
      <c r="T81" s="165"/>
      <c r="U81" s="165"/>
      <c r="V81" s="165"/>
      <c r="W81" s="165"/>
      <c r="X81" s="165"/>
      <c r="Y81" s="165"/>
    </row>
    <row r="82" spans="1:25" s="21" customFormat="1" ht="12.75" customHeight="1" x14ac:dyDescent="0.2">
      <c r="A82" s="110" t="s">
        <v>2132</v>
      </c>
      <c r="B82" s="85" t="s">
        <v>2903</v>
      </c>
      <c r="C82" s="202" t="s">
        <v>2132</v>
      </c>
      <c r="D82" s="106">
        <f>SUM(D83:D88)</f>
        <v>0</v>
      </c>
      <c r="E82" s="106">
        <f>SUM(E83:E88)</f>
        <v>0</v>
      </c>
      <c r="F82" s="87" t="str">
        <f t="shared" si="2"/>
        <v>-</v>
      </c>
      <c r="G82" s="165"/>
      <c r="H82" s="165"/>
      <c r="I82" s="165"/>
      <c r="J82" s="165"/>
      <c r="K82" s="165"/>
      <c r="L82" s="165"/>
      <c r="M82" s="165"/>
      <c r="N82" s="165"/>
      <c r="O82" s="165"/>
      <c r="P82" s="165"/>
      <c r="Q82" s="165"/>
      <c r="R82" s="165"/>
      <c r="S82" s="165"/>
      <c r="T82" s="165"/>
      <c r="U82" s="165"/>
      <c r="V82" s="165"/>
      <c r="W82" s="165"/>
      <c r="X82" s="165"/>
      <c r="Y82" s="165"/>
    </row>
    <row r="83" spans="1:25" s="21" customFormat="1" ht="12.75" customHeight="1" x14ac:dyDescent="0.2">
      <c r="A83" s="110" t="s">
        <v>2134</v>
      </c>
      <c r="B83" s="85" t="s">
        <v>2904</v>
      </c>
      <c r="C83" s="202" t="s">
        <v>2134</v>
      </c>
      <c r="D83" s="108">
        <v>0</v>
      </c>
      <c r="E83" s="108">
        <v>0</v>
      </c>
      <c r="F83" s="87" t="str">
        <f t="shared" si="2"/>
        <v>-</v>
      </c>
      <c r="G83" s="165"/>
      <c r="H83" s="165"/>
      <c r="I83" s="165"/>
      <c r="J83" s="165"/>
      <c r="K83" s="165"/>
      <c r="L83" s="165"/>
      <c r="M83" s="165"/>
      <c r="N83" s="165"/>
      <c r="O83" s="165"/>
      <c r="P83" s="165"/>
      <c r="Q83" s="165"/>
      <c r="R83" s="165"/>
      <c r="S83" s="165"/>
      <c r="T83" s="165"/>
      <c r="U83" s="165"/>
      <c r="V83" s="165"/>
      <c r="W83" s="165"/>
      <c r="X83" s="165"/>
      <c r="Y83" s="165"/>
    </row>
    <row r="84" spans="1:25" s="21" customFormat="1" ht="12.75" customHeight="1" x14ac:dyDescent="0.2">
      <c r="A84" s="110" t="s">
        <v>2136</v>
      </c>
      <c r="B84" s="85" t="s">
        <v>2905</v>
      </c>
      <c r="C84" s="202" t="s">
        <v>2136</v>
      </c>
      <c r="D84" s="108">
        <v>0</v>
      </c>
      <c r="E84" s="108">
        <v>0</v>
      </c>
      <c r="F84" s="87" t="str">
        <f t="shared" si="2"/>
        <v>-</v>
      </c>
      <c r="G84" s="165"/>
      <c r="H84" s="165"/>
      <c r="I84" s="165"/>
      <c r="J84" s="165"/>
      <c r="K84" s="165"/>
      <c r="L84" s="165"/>
      <c r="M84" s="165"/>
      <c r="N84" s="165"/>
      <c r="O84" s="165"/>
      <c r="P84" s="165"/>
      <c r="Q84" s="165"/>
      <c r="R84" s="165"/>
      <c r="S84" s="165"/>
      <c r="T84" s="165"/>
      <c r="U84" s="165"/>
      <c r="V84" s="165"/>
      <c r="W84" s="165"/>
      <c r="X84" s="165"/>
      <c r="Y84" s="165"/>
    </row>
    <row r="85" spans="1:25" s="21" customFormat="1" ht="12.75" customHeight="1" x14ac:dyDescent="0.2">
      <c r="A85" s="110" t="s">
        <v>2138</v>
      </c>
      <c r="B85" s="85" t="s">
        <v>2906</v>
      </c>
      <c r="C85" s="202" t="s">
        <v>2138</v>
      </c>
      <c r="D85" s="108">
        <v>0</v>
      </c>
      <c r="E85" s="108">
        <v>0</v>
      </c>
      <c r="F85" s="87" t="str">
        <f t="shared" si="2"/>
        <v>-</v>
      </c>
      <c r="G85" s="165"/>
      <c r="H85" s="165"/>
      <c r="I85" s="165"/>
      <c r="J85" s="165"/>
      <c r="K85" s="165"/>
      <c r="L85" s="165"/>
      <c r="M85" s="165"/>
      <c r="N85" s="165"/>
      <c r="O85" s="165"/>
      <c r="P85" s="165"/>
      <c r="Q85" s="165"/>
      <c r="R85" s="165"/>
      <c r="S85" s="165"/>
      <c r="T85" s="165"/>
      <c r="U85" s="165"/>
      <c r="V85" s="165"/>
      <c r="W85" s="165"/>
      <c r="X85" s="165"/>
      <c r="Y85" s="165"/>
    </row>
    <row r="86" spans="1:25" s="21" customFormat="1" ht="12.75" customHeight="1" x14ac:dyDescent="0.2">
      <c r="A86" s="110" t="s">
        <v>2140</v>
      </c>
      <c r="B86" s="85" t="s">
        <v>2907</v>
      </c>
      <c r="C86" s="202" t="s">
        <v>2140</v>
      </c>
      <c r="D86" s="108">
        <v>0</v>
      </c>
      <c r="E86" s="108">
        <v>0</v>
      </c>
      <c r="F86" s="87" t="str">
        <f t="shared" si="2"/>
        <v>-</v>
      </c>
      <c r="G86" s="165"/>
      <c r="H86" s="165"/>
      <c r="I86" s="165"/>
      <c r="J86" s="165"/>
      <c r="K86" s="165"/>
      <c r="L86" s="165"/>
      <c r="M86" s="165"/>
      <c r="N86" s="165"/>
      <c r="O86" s="165"/>
      <c r="P86" s="165"/>
      <c r="Q86" s="165"/>
      <c r="R86" s="165"/>
      <c r="S86" s="165"/>
      <c r="T86" s="165"/>
      <c r="U86" s="165"/>
      <c r="V86" s="165"/>
      <c r="W86" s="165"/>
      <c r="X86" s="165"/>
      <c r="Y86" s="165"/>
    </row>
    <row r="87" spans="1:25" s="21" customFormat="1" ht="12.75" customHeight="1" x14ac:dyDescent="0.2">
      <c r="A87" s="110" t="s">
        <v>2142</v>
      </c>
      <c r="B87" s="85" t="s">
        <v>2908</v>
      </c>
      <c r="C87" s="202" t="s">
        <v>2142</v>
      </c>
      <c r="D87" s="108">
        <v>0</v>
      </c>
      <c r="E87" s="108">
        <v>0</v>
      </c>
      <c r="F87" s="87" t="str">
        <f t="shared" si="2"/>
        <v>-</v>
      </c>
      <c r="G87" s="165"/>
      <c r="H87" s="165"/>
      <c r="I87" s="165"/>
      <c r="J87" s="165"/>
      <c r="K87" s="165"/>
      <c r="L87" s="165"/>
      <c r="M87" s="165"/>
      <c r="N87" s="165"/>
      <c r="O87" s="165"/>
      <c r="P87" s="165"/>
      <c r="Q87" s="165"/>
      <c r="R87" s="165"/>
      <c r="S87" s="165"/>
      <c r="T87" s="165"/>
      <c r="U87" s="165"/>
      <c r="V87" s="165"/>
      <c r="W87" s="165"/>
      <c r="X87" s="165"/>
      <c r="Y87" s="165"/>
    </row>
    <row r="88" spans="1:25" s="21" customFormat="1" ht="12.75" customHeight="1" x14ac:dyDescent="0.2">
      <c r="A88" s="110" t="s">
        <v>2909</v>
      </c>
      <c r="B88" s="85" t="s">
        <v>2910</v>
      </c>
      <c r="C88" s="202" t="s">
        <v>2909</v>
      </c>
      <c r="D88" s="108">
        <v>0</v>
      </c>
      <c r="E88" s="108">
        <v>0</v>
      </c>
      <c r="F88" s="87" t="str">
        <f t="shared" si="2"/>
        <v>-</v>
      </c>
      <c r="G88" s="165"/>
      <c r="H88" s="165"/>
      <c r="I88" s="165"/>
      <c r="J88" s="165"/>
      <c r="K88" s="165"/>
      <c r="L88" s="165"/>
      <c r="M88" s="165"/>
      <c r="N88" s="165"/>
      <c r="O88" s="165"/>
      <c r="P88" s="165"/>
      <c r="Q88" s="165"/>
      <c r="R88" s="165"/>
      <c r="S88" s="165"/>
      <c r="T88" s="165"/>
      <c r="U88" s="165"/>
      <c r="V88" s="165"/>
      <c r="W88" s="165"/>
      <c r="X88" s="165"/>
      <c r="Y88" s="165"/>
    </row>
    <row r="89" spans="1:25" s="21" customFormat="1" ht="12.75" customHeight="1" x14ac:dyDescent="0.2">
      <c r="A89" s="110" t="s">
        <v>2911</v>
      </c>
      <c r="B89" s="85" t="s">
        <v>2912</v>
      </c>
      <c r="C89" s="202" t="s">
        <v>2911</v>
      </c>
      <c r="D89" s="106">
        <f>D90+D94+D99+D104+D105+D106</f>
        <v>0</v>
      </c>
      <c r="E89" s="106">
        <f>E90+E94+E99+E104+E105+E106</f>
        <v>0</v>
      </c>
      <c r="F89" s="87" t="str">
        <f t="shared" si="2"/>
        <v>-</v>
      </c>
      <c r="G89" s="165"/>
      <c r="H89" s="165"/>
      <c r="I89" s="165"/>
      <c r="J89" s="165"/>
      <c r="K89" s="165"/>
      <c r="L89" s="165"/>
      <c r="M89" s="165"/>
      <c r="N89" s="165"/>
      <c r="O89" s="165"/>
      <c r="P89" s="165"/>
      <c r="Q89" s="165"/>
      <c r="R89" s="165"/>
      <c r="S89" s="165"/>
      <c r="T89" s="165"/>
      <c r="U89" s="165"/>
      <c r="V89" s="165"/>
      <c r="W89" s="165"/>
      <c r="X89" s="165"/>
      <c r="Y89" s="165"/>
    </row>
    <row r="90" spans="1:25" s="21" customFormat="1" ht="12.75" customHeight="1" x14ac:dyDescent="0.2">
      <c r="A90" s="110" t="s">
        <v>2913</v>
      </c>
      <c r="B90" s="85" t="s">
        <v>2914</v>
      </c>
      <c r="C90" s="202" t="s">
        <v>2913</v>
      </c>
      <c r="D90" s="106">
        <f>SUM(D91:D93)</f>
        <v>0</v>
      </c>
      <c r="E90" s="106">
        <f>SUM(E91:E93)</f>
        <v>0</v>
      </c>
      <c r="F90" s="87" t="str">
        <f t="shared" si="2"/>
        <v>-</v>
      </c>
      <c r="G90" s="165"/>
      <c r="H90" s="165"/>
      <c r="I90" s="165"/>
      <c r="J90" s="165"/>
      <c r="K90" s="165"/>
      <c r="L90" s="165"/>
      <c r="M90" s="165"/>
      <c r="N90" s="165"/>
      <c r="O90" s="165"/>
      <c r="P90" s="165"/>
      <c r="Q90" s="165"/>
      <c r="R90" s="165"/>
      <c r="S90" s="165"/>
      <c r="T90" s="165"/>
      <c r="U90" s="165"/>
      <c r="V90" s="165"/>
      <c r="W90" s="165"/>
      <c r="X90" s="165"/>
      <c r="Y90" s="165"/>
    </row>
    <row r="91" spans="1:25" s="21" customFormat="1" ht="12.75" customHeight="1" x14ac:dyDescent="0.2">
      <c r="A91" s="110" t="s">
        <v>2915</v>
      </c>
      <c r="B91" s="85" t="s">
        <v>1678</v>
      </c>
      <c r="C91" s="202" t="s">
        <v>2915</v>
      </c>
      <c r="D91" s="108">
        <v>0</v>
      </c>
      <c r="E91" s="108">
        <v>0</v>
      </c>
      <c r="F91" s="87" t="str">
        <f t="shared" si="2"/>
        <v>-</v>
      </c>
      <c r="G91" s="165"/>
      <c r="H91" s="165"/>
      <c r="I91" s="165"/>
      <c r="J91" s="165"/>
      <c r="K91" s="165"/>
      <c r="L91" s="165"/>
      <c r="M91" s="165"/>
      <c r="N91" s="165"/>
      <c r="O91" s="165"/>
      <c r="P91" s="165"/>
      <c r="Q91" s="165"/>
      <c r="R91" s="165"/>
      <c r="S91" s="165"/>
      <c r="T91" s="165"/>
      <c r="U91" s="165"/>
      <c r="V91" s="165"/>
      <c r="W91" s="165"/>
      <c r="X91" s="165"/>
      <c r="Y91" s="165"/>
    </row>
    <row r="92" spans="1:25" s="21" customFormat="1" ht="12.75" customHeight="1" x14ac:dyDescent="0.2">
      <c r="A92" s="110" t="s">
        <v>2916</v>
      </c>
      <c r="B92" s="85" t="s">
        <v>2917</v>
      </c>
      <c r="C92" s="202" t="s">
        <v>2916</v>
      </c>
      <c r="D92" s="108">
        <v>0</v>
      </c>
      <c r="E92" s="108">
        <v>0</v>
      </c>
      <c r="F92" s="87" t="str">
        <f t="shared" si="2"/>
        <v>-</v>
      </c>
      <c r="G92" s="165"/>
      <c r="H92" s="165"/>
      <c r="I92" s="165"/>
      <c r="J92" s="165"/>
      <c r="K92" s="165"/>
      <c r="L92" s="165"/>
      <c r="M92" s="165"/>
      <c r="N92" s="165"/>
      <c r="O92" s="165"/>
      <c r="P92" s="165"/>
      <c r="Q92" s="165"/>
      <c r="R92" s="165"/>
      <c r="S92" s="165"/>
      <c r="T92" s="165"/>
      <c r="U92" s="165"/>
      <c r="V92" s="165"/>
      <c r="W92" s="165"/>
      <c r="X92" s="165"/>
      <c r="Y92" s="165"/>
    </row>
    <row r="93" spans="1:25" s="21" customFormat="1" ht="12.75" customHeight="1" x14ac:dyDescent="0.2">
      <c r="A93" s="110" t="s">
        <v>2918</v>
      </c>
      <c r="B93" s="85" t="s">
        <v>2919</v>
      </c>
      <c r="C93" s="202" t="s">
        <v>2918</v>
      </c>
      <c r="D93" s="108">
        <v>0</v>
      </c>
      <c r="E93" s="108">
        <v>0</v>
      </c>
      <c r="F93" s="87" t="str">
        <f t="shared" si="2"/>
        <v>-</v>
      </c>
      <c r="G93" s="165"/>
      <c r="H93" s="165"/>
      <c r="I93" s="165"/>
      <c r="J93" s="165"/>
      <c r="K93" s="165"/>
      <c r="L93" s="165"/>
      <c r="M93" s="165"/>
      <c r="N93" s="165"/>
      <c r="O93" s="165"/>
      <c r="P93" s="165"/>
      <c r="Q93" s="165"/>
      <c r="R93" s="165"/>
      <c r="S93" s="165"/>
      <c r="T93" s="165"/>
      <c r="U93" s="165"/>
      <c r="V93" s="165"/>
      <c r="W93" s="165"/>
      <c r="X93" s="165"/>
      <c r="Y93" s="165"/>
    </row>
    <row r="94" spans="1:25" s="21" customFormat="1" ht="12.75" customHeight="1" x14ac:dyDescent="0.2">
      <c r="A94" s="110" t="s">
        <v>2920</v>
      </c>
      <c r="B94" s="85" t="s">
        <v>2921</v>
      </c>
      <c r="C94" s="202" t="s">
        <v>2920</v>
      </c>
      <c r="D94" s="106">
        <f>SUM(D95:D98)</f>
        <v>0</v>
      </c>
      <c r="E94" s="106">
        <f>SUM(E95:E98)</f>
        <v>0</v>
      </c>
      <c r="F94" s="87" t="str">
        <f t="shared" si="2"/>
        <v>-</v>
      </c>
      <c r="G94" s="165"/>
      <c r="H94" s="165"/>
      <c r="I94" s="165"/>
      <c r="J94" s="165"/>
      <c r="K94" s="165"/>
      <c r="L94" s="165"/>
      <c r="M94" s="165"/>
      <c r="N94" s="165"/>
      <c r="O94" s="165"/>
      <c r="P94" s="165"/>
      <c r="Q94" s="165"/>
      <c r="R94" s="165"/>
      <c r="S94" s="165"/>
      <c r="T94" s="165"/>
      <c r="U94" s="165"/>
      <c r="V94" s="165"/>
      <c r="W94" s="165"/>
      <c r="X94" s="165"/>
      <c r="Y94" s="165"/>
    </row>
    <row r="95" spans="1:25" s="21" customFormat="1" ht="12.75" customHeight="1" x14ac:dyDescent="0.2">
      <c r="A95" s="110" t="s">
        <v>2922</v>
      </c>
      <c r="B95" s="85" t="s">
        <v>2923</v>
      </c>
      <c r="C95" s="202" t="s">
        <v>2922</v>
      </c>
      <c r="D95" s="108">
        <v>0</v>
      </c>
      <c r="E95" s="108">
        <v>0</v>
      </c>
      <c r="F95" s="87" t="str">
        <f t="shared" si="2"/>
        <v>-</v>
      </c>
      <c r="G95" s="165"/>
      <c r="H95" s="165"/>
      <c r="I95" s="165"/>
      <c r="J95" s="165"/>
      <c r="K95" s="165"/>
      <c r="L95" s="165"/>
      <c r="M95" s="165"/>
      <c r="N95" s="165"/>
      <c r="O95" s="165"/>
      <c r="P95" s="165"/>
      <c r="Q95" s="165"/>
      <c r="R95" s="165"/>
      <c r="S95" s="165"/>
      <c r="T95" s="165"/>
      <c r="U95" s="165"/>
      <c r="V95" s="165"/>
      <c r="W95" s="165"/>
      <c r="X95" s="165"/>
      <c r="Y95" s="165"/>
    </row>
    <row r="96" spans="1:25" s="21" customFormat="1" ht="12.75" customHeight="1" x14ac:dyDescent="0.2">
      <c r="A96" s="110" t="s">
        <v>2924</v>
      </c>
      <c r="B96" s="85" t="s">
        <v>2925</v>
      </c>
      <c r="C96" s="202" t="s">
        <v>2924</v>
      </c>
      <c r="D96" s="108">
        <v>0</v>
      </c>
      <c r="E96" s="108">
        <v>0</v>
      </c>
      <c r="F96" s="87" t="str">
        <f t="shared" si="2"/>
        <v>-</v>
      </c>
      <c r="G96" s="165"/>
      <c r="H96" s="165"/>
      <c r="I96" s="165"/>
      <c r="J96" s="165"/>
      <c r="K96" s="165"/>
      <c r="L96" s="165"/>
      <c r="M96" s="165"/>
      <c r="N96" s="165"/>
      <c r="O96" s="165"/>
      <c r="P96" s="165"/>
      <c r="Q96" s="165"/>
      <c r="R96" s="165"/>
      <c r="S96" s="165"/>
      <c r="T96" s="165"/>
      <c r="U96" s="165"/>
      <c r="V96" s="165"/>
      <c r="W96" s="165"/>
      <c r="X96" s="165"/>
      <c r="Y96" s="165"/>
    </row>
    <row r="97" spans="1:25" s="21" customFormat="1" ht="12.75" customHeight="1" x14ac:dyDescent="0.2">
      <c r="A97" s="110" t="s">
        <v>2926</v>
      </c>
      <c r="B97" s="85" t="s">
        <v>2927</v>
      </c>
      <c r="C97" s="202" t="s">
        <v>2926</v>
      </c>
      <c r="D97" s="108">
        <v>0</v>
      </c>
      <c r="E97" s="108">
        <v>0</v>
      </c>
      <c r="F97" s="87" t="str">
        <f t="shared" si="2"/>
        <v>-</v>
      </c>
      <c r="G97" s="165"/>
      <c r="H97" s="165"/>
      <c r="I97" s="165"/>
      <c r="J97" s="165"/>
      <c r="K97" s="165"/>
      <c r="L97" s="165"/>
      <c r="M97" s="165"/>
      <c r="N97" s="165"/>
      <c r="O97" s="165"/>
      <c r="P97" s="165"/>
      <c r="Q97" s="165"/>
      <c r="R97" s="165"/>
      <c r="S97" s="165"/>
      <c r="T97" s="165"/>
      <c r="U97" s="165"/>
      <c r="V97" s="165"/>
      <c r="W97" s="165"/>
      <c r="X97" s="165"/>
      <c r="Y97" s="165"/>
    </row>
    <row r="98" spans="1:25" s="21" customFormat="1" ht="12.75" customHeight="1" x14ac:dyDescent="0.2">
      <c r="A98" s="110" t="s">
        <v>2928</v>
      </c>
      <c r="B98" s="85" t="s">
        <v>2929</v>
      </c>
      <c r="C98" s="202" t="s">
        <v>2928</v>
      </c>
      <c r="D98" s="108">
        <v>0</v>
      </c>
      <c r="E98" s="108">
        <v>0</v>
      </c>
      <c r="F98" s="87" t="str">
        <f t="shared" si="2"/>
        <v>-</v>
      </c>
      <c r="G98" s="165"/>
      <c r="H98" s="165"/>
      <c r="I98" s="165"/>
      <c r="J98" s="165"/>
      <c r="K98" s="165"/>
      <c r="L98" s="165"/>
      <c r="M98" s="165"/>
      <c r="N98" s="165"/>
      <c r="O98" s="165"/>
      <c r="P98" s="165"/>
      <c r="Q98" s="165"/>
      <c r="R98" s="165"/>
      <c r="S98" s="165"/>
      <c r="T98" s="165"/>
      <c r="U98" s="165"/>
      <c r="V98" s="165"/>
      <c r="W98" s="165"/>
      <c r="X98" s="165"/>
      <c r="Y98" s="165"/>
    </row>
    <row r="99" spans="1:25" s="21" customFormat="1" ht="12.75" customHeight="1" x14ac:dyDescent="0.2">
      <c r="A99" s="110" t="s">
        <v>2930</v>
      </c>
      <c r="B99" s="85" t="s">
        <v>2931</v>
      </c>
      <c r="C99" s="202" t="s">
        <v>2930</v>
      </c>
      <c r="D99" s="106">
        <f>SUM(D100:D103)</f>
        <v>0</v>
      </c>
      <c r="E99" s="106">
        <f>SUM(E100:E103)</f>
        <v>0</v>
      </c>
      <c r="F99" s="87" t="str">
        <f t="shared" si="2"/>
        <v>-</v>
      </c>
      <c r="G99" s="165"/>
      <c r="H99" s="165"/>
      <c r="I99" s="165"/>
      <c r="J99" s="165"/>
      <c r="K99" s="165"/>
      <c r="L99" s="165"/>
      <c r="M99" s="165"/>
      <c r="N99" s="165"/>
      <c r="O99" s="165"/>
      <c r="P99" s="165"/>
      <c r="Q99" s="165"/>
      <c r="R99" s="165"/>
      <c r="S99" s="165"/>
      <c r="T99" s="165"/>
      <c r="U99" s="165"/>
      <c r="V99" s="165"/>
      <c r="W99" s="165"/>
      <c r="X99" s="165"/>
      <c r="Y99" s="165"/>
    </row>
    <row r="100" spans="1:25" s="21" customFormat="1" ht="12.75" customHeight="1" x14ac:dyDescent="0.2">
      <c r="A100" s="110" t="s">
        <v>2932</v>
      </c>
      <c r="B100" s="85" t="s">
        <v>2933</v>
      </c>
      <c r="C100" s="202" t="s">
        <v>2932</v>
      </c>
      <c r="D100" s="108">
        <v>0</v>
      </c>
      <c r="E100" s="108">
        <v>0</v>
      </c>
      <c r="F100" s="87"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s="21" customFormat="1" ht="12.75" customHeight="1" x14ac:dyDescent="0.2">
      <c r="A101" s="110" t="s">
        <v>2934</v>
      </c>
      <c r="B101" s="85" t="s">
        <v>2935</v>
      </c>
      <c r="C101" s="202" t="s">
        <v>2934</v>
      </c>
      <c r="D101" s="108">
        <v>0</v>
      </c>
      <c r="E101" s="108">
        <v>0</v>
      </c>
      <c r="F101" s="87"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s="21" customFormat="1" ht="12.75" customHeight="1" x14ac:dyDescent="0.2">
      <c r="A102" s="110" t="s">
        <v>2936</v>
      </c>
      <c r="B102" s="85" t="s">
        <v>2937</v>
      </c>
      <c r="C102" s="202" t="s">
        <v>2936</v>
      </c>
      <c r="D102" s="108">
        <v>0</v>
      </c>
      <c r="E102" s="108">
        <v>0</v>
      </c>
      <c r="F102" s="87"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s="21" customFormat="1" ht="12.75" customHeight="1" x14ac:dyDescent="0.2">
      <c r="A103" s="110" t="s">
        <v>2938</v>
      </c>
      <c r="B103" s="85" t="s">
        <v>2939</v>
      </c>
      <c r="C103" s="202" t="s">
        <v>2938</v>
      </c>
      <c r="D103" s="108">
        <v>0</v>
      </c>
      <c r="E103" s="108">
        <v>0</v>
      </c>
      <c r="F103" s="87"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s="21" customFormat="1" ht="12.75" customHeight="1" x14ac:dyDescent="0.2">
      <c r="A104" s="110" t="s">
        <v>2940</v>
      </c>
      <c r="B104" s="85" t="s">
        <v>2941</v>
      </c>
      <c r="C104" s="202" t="s">
        <v>2940</v>
      </c>
      <c r="D104" s="108">
        <v>0</v>
      </c>
      <c r="E104" s="108">
        <v>0</v>
      </c>
      <c r="F104" s="87"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s="21" customFormat="1" ht="12.75" customHeight="1" x14ac:dyDescent="0.2">
      <c r="A105" s="110" t="s">
        <v>2942</v>
      </c>
      <c r="B105" s="85" t="s">
        <v>2943</v>
      </c>
      <c r="C105" s="202" t="s">
        <v>2942</v>
      </c>
      <c r="D105" s="108">
        <v>0</v>
      </c>
      <c r="E105" s="108">
        <v>0</v>
      </c>
      <c r="F105" s="87"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s="21" customFormat="1" ht="12.75" customHeight="1" x14ac:dyDescent="0.2">
      <c r="A106" s="110" t="s">
        <v>2944</v>
      </c>
      <c r="B106" s="85" t="s">
        <v>2945</v>
      </c>
      <c r="C106" s="202" t="s">
        <v>2944</v>
      </c>
      <c r="D106" s="108">
        <v>0</v>
      </c>
      <c r="E106" s="108">
        <v>0</v>
      </c>
      <c r="F106" s="87"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s="21" customFormat="1" ht="12.75" customHeight="1" x14ac:dyDescent="0.2">
      <c r="A107" s="110" t="s">
        <v>2946</v>
      </c>
      <c r="B107" s="85" t="s">
        <v>2947</v>
      </c>
      <c r="C107" s="202" t="s">
        <v>2946</v>
      </c>
      <c r="D107" s="106">
        <f>SUM(D108:D113)</f>
        <v>0</v>
      </c>
      <c r="E107" s="106">
        <f>SUM(E108:E113)</f>
        <v>0</v>
      </c>
      <c r="F107" s="87"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s="21" customFormat="1" ht="12.75" customHeight="1" x14ac:dyDescent="0.2">
      <c r="A108" s="110" t="s">
        <v>2948</v>
      </c>
      <c r="B108" s="85" t="s">
        <v>2949</v>
      </c>
      <c r="C108" s="202" t="s">
        <v>2948</v>
      </c>
      <c r="D108" s="108">
        <v>0</v>
      </c>
      <c r="E108" s="108">
        <v>0</v>
      </c>
      <c r="F108" s="87"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s="21" customFormat="1" ht="12.75" customHeight="1" x14ac:dyDescent="0.2">
      <c r="A109" s="110" t="s">
        <v>2950</v>
      </c>
      <c r="B109" s="85" t="s">
        <v>2951</v>
      </c>
      <c r="C109" s="202" t="s">
        <v>2950</v>
      </c>
      <c r="D109" s="108">
        <v>0</v>
      </c>
      <c r="E109" s="108">
        <v>0</v>
      </c>
      <c r="F109" s="87"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s="21" customFormat="1" ht="12.75" customHeight="1" x14ac:dyDescent="0.2">
      <c r="A110" s="110" t="s">
        <v>2952</v>
      </c>
      <c r="B110" s="85" t="s">
        <v>2953</v>
      </c>
      <c r="C110" s="202" t="s">
        <v>2952</v>
      </c>
      <c r="D110" s="108">
        <v>0</v>
      </c>
      <c r="E110" s="108">
        <v>0</v>
      </c>
      <c r="F110" s="87"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s="21" customFormat="1" ht="12.75" customHeight="1" x14ac:dyDescent="0.2">
      <c r="A111" s="110" t="s">
        <v>2954</v>
      </c>
      <c r="B111" s="85" t="s">
        <v>2955</v>
      </c>
      <c r="C111" s="202" t="s">
        <v>2954</v>
      </c>
      <c r="D111" s="108">
        <v>0</v>
      </c>
      <c r="E111" s="108">
        <v>0</v>
      </c>
      <c r="F111" s="87"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s="21" customFormat="1" ht="12.75" customHeight="1" x14ac:dyDescent="0.2">
      <c r="A112" s="110" t="s">
        <v>2956</v>
      </c>
      <c r="B112" s="85" t="s">
        <v>2957</v>
      </c>
      <c r="C112" s="202" t="s">
        <v>2956</v>
      </c>
      <c r="D112" s="108">
        <v>0</v>
      </c>
      <c r="E112" s="108">
        <v>0</v>
      </c>
      <c r="F112" s="87"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s="21" customFormat="1" ht="12.75" customHeight="1" x14ac:dyDescent="0.2">
      <c r="A113" s="110" t="s">
        <v>2958</v>
      </c>
      <c r="B113" s="85" t="s">
        <v>2959</v>
      </c>
      <c r="C113" s="202" t="s">
        <v>2958</v>
      </c>
      <c r="D113" s="108">
        <v>0</v>
      </c>
      <c r="E113" s="108">
        <v>0</v>
      </c>
      <c r="F113" s="87"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s="21" customFormat="1" ht="12.75" customHeight="1" x14ac:dyDescent="0.2">
      <c r="A114" s="110" t="s">
        <v>2960</v>
      </c>
      <c r="B114" s="85" t="s">
        <v>2961</v>
      </c>
      <c r="C114" s="202" t="s">
        <v>2960</v>
      </c>
      <c r="D114" s="106">
        <f>D115+D118+D121+D122+SUM(D125:D128)</f>
        <v>832855.9</v>
      </c>
      <c r="E114" s="106">
        <f>E115+E118+E121+E122+SUM(E125:E128)</f>
        <v>959383.96</v>
      </c>
      <c r="F114" s="87">
        <f t="shared" si="3"/>
        <v>115.19207104134099</v>
      </c>
      <c r="G114" s="165"/>
      <c r="H114" s="165"/>
      <c r="I114" s="165"/>
      <c r="J114" s="165"/>
      <c r="K114" s="165"/>
      <c r="L114" s="165"/>
      <c r="M114" s="165"/>
      <c r="N114" s="165"/>
      <c r="O114" s="165"/>
      <c r="P114" s="165"/>
      <c r="Q114" s="165"/>
      <c r="R114" s="165"/>
      <c r="S114" s="165"/>
      <c r="T114" s="165"/>
      <c r="U114" s="165"/>
      <c r="V114" s="165"/>
      <c r="W114" s="165"/>
      <c r="X114" s="165"/>
      <c r="Y114" s="165"/>
    </row>
    <row r="115" spans="1:25" s="21" customFormat="1" ht="12.75" customHeight="1" x14ac:dyDescent="0.2">
      <c r="A115" s="110" t="s">
        <v>2962</v>
      </c>
      <c r="B115" s="85" t="s">
        <v>2963</v>
      </c>
      <c r="C115" s="202" t="s">
        <v>2962</v>
      </c>
      <c r="D115" s="106">
        <f>SUM(D116:D117)</f>
        <v>832855.9</v>
      </c>
      <c r="E115" s="106">
        <f>SUM(E116:E117)</f>
        <v>959383.96</v>
      </c>
      <c r="F115" s="87">
        <f t="shared" si="3"/>
        <v>115.19207104134099</v>
      </c>
      <c r="G115" s="165"/>
      <c r="H115" s="165"/>
      <c r="I115" s="165"/>
      <c r="J115" s="165"/>
      <c r="K115" s="165"/>
      <c r="L115" s="165"/>
      <c r="M115" s="165"/>
      <c r="N115" s="165"/>
      <c r="O115" s="165"/>
      <c r="P115" s="165"/>
      <c r="Q115" s="165"/>
      <c r="R115" s="165"/>
      <c r="S115" s="165"/>
      <c r="T115" s="165"/>
      <c r="U115" s="165"/>
      <c r="V115" s="165"/>
      <c r="W115" s="165"/>
      <c r="X115" s="165"/>
      <c r="Y115" s="165"/>
    </row>
    <row r="116" spans="1:25" s="21" customFormat="1" ht="12.75" customHeight="1" x14ac:dyDescent="0.2">
      <c r="A116" s="110" t="s">
        <v>2964</v>
      </c>
      <c r="B116" s="85" t="s">
        <v>2965</v>
      </c>
      <c r="C116" s="202" t="s">
        <v>2964</v>
      </c>
      <c r="D116" s="108">
        <v>0</v>
      </c>
      <c r="E116" s="108">
        <v>0</v>
      </c>
      <c r="F116" s="87"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s="21" customFormat="1" ht="12.75" customHeight="1" x14ac:dyDescent="0.2">
      <c r="A117" s="110" t="s">
        <v>2966</v>
      </c>
      <c r="B117" s="85" t="s">
        <v>2967</v>
      </c>
      <c r="C117" s="202" t="s">
        <v>2966</v>
      </c>
      <c r="D117" s="108">
        <v>832855.9</v>
      </c>
      <c r="E117" s="108">
        <v>959383.96</v>
      </c>
      <c r="F117" s="87">
        <f t="shared" si="3"/>
        <v>115.19207104134099</v>
      </c>
      <c r="G117" s="165"/>
      <c r="H117" s="165"/>
      <c r="I117" s="165"/>
      <c r="J117" s="165"/>
      <c r="K117" s="165"/>
      <c r="L117" s="165"/>
      <c r="M117" s="165"/>
      <c r="N117" s="165"/>
      <c r="O117" s="165"/>
      <c r="P117" s="165"/>
      <c r="Q117" s="165"/>
      <c r="R117" s="165"/>
      <c r="S117" s="165"/>
      <c r="T117" s="165"/>
      <c r="U117" s="165"/>
      <c r="V117" s="165"/>
      <c r="W117" s="165"/>
      <c r="X117" s="165"/>
      <c r="Y117" s="165"/>
    </row>
    <row r="118" spans="1:25" s="21" customFormat="1" ht="12.75" customHeight="1" x14ac:dyDescent="0.2">
      <c r="A118" s="110" t="s">
        <v>2968</v>
      </c>
      <c r="B118" s="85" t="s">
        <v>2969</v>
      </c>
      <c r="C118" s="202" t="s">
        <v>2968</v>
      </c>
      <c r="D118" s="106">
        <f>SUM(D119:D120)</f>
        <v>0</v>
      </c>
      <c r="E118" s="106">
        <f>SUM(E119:E120)</f>
        <v>0</v>
      </c>
      <c r="F118" s="87"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s="21" customFormat="1" ht="12.75" customHeight="1" x14ac:dyDescent="0.2">
      <c r="A119" s="110" t="s">
        <v>2970</v>
      </c>
      <c r="B119" s="85" t="s">
        <v>2971</v>
      </c>
      <c r="C119" s="202" t="s">
        <v>2970</v>
      </c>
      <c r="D119" s="108">
        <v>0</v>
      </c>
      <c r="E119" s="108">
        <v>0</v>
      </c>
      <c r="F119" s="87"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s="21" customFormat="1" ht="12.75" customHeight="1" x14ac:dyDescent="0.2">
      <c r="A120" s="110" t="s">
        <v>2972</v>
      </c>
      <c r="B120" s="85" t="s">
        <v>2973</v>
      </c>
      <c r="C120" s="202" t="s">
        <v>2972</v>
      </c>
      <c r="D120" s="108">
        <v>0</v>
      </c>
      <c r="E120" s="108">
        <v>0</v>
      </c>
      <c r="F120" s="87"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s="21" customFormat="1" ht="12.75" customHeight="1" x14ac:dyDescent="0.2">
      <c r="A121" s="110" t="s">
        <v>2974</v>
      </c>
      <c r="B121" s="85" t="s">
        <v>2975</v>
      </c>
      <c r="C121" s="202" t="s">
        <v>2974</v>
      </c>
      <c r="D121" s="108">
        <v>0</v>
      </c>
      <c r="E121" s="108">
        <v>0</v>
      </c>
      <c r="F121" s="87"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s="21" customFormat="1" ht="12.75" customHeight="1" x14ac:dyDescent="0.2">
      <c r="A122" s="110" t="s">
        <v>2976</v>
      </c>
      <c r="B122" s="85" t="s">
        <v>2977</v>
      </c>
      <c r="C122" s="202" t="s">
        <v>2976</v>
      </c>
      <c r="D122" s="106">
        <f>SUM(D123:D124)</f>
        <v>0</v>
      </c>
      <c r="E122" s="106">
        <f>SUM(E123:E124)</f>
        <v>0</v>
      </c>
      <c r="F122" s="87"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s="21" customFormat="1" ht="12.75" customHeight="1" x14ac:dyDescent="0.2">
      <c r="A123" s="110" t="s">
        <v>2978</v>
      </c>
      <c r="B123" s="85" t="s">
        <v>2979</v>
      </c>
      <c r="C123" s="202" t="s">
        <v>2978</v>
      </c>
      <c r="D123" s="108">
        <v>0</v>
      </c>
      <c r="E123" s="108">
        <v>0</v>
      </c>
      <c r="F123" s="87"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s="21" customFormat="1" ht="12.75" customHeight="1" x14ac:dyDescent="0.2">
      <c r="A124" s="110" t="s">
        <v>2980</v>
      </c>
      <c r="B124" s="85" t="s">
        <v>2981</v>
      </c>
      <c r="C124" s="202" t="s">
        <v>2980</v>
      </c>
      <c r="D124" s="108">
        <v>0</v>
      </c>
      <c r="E124" s="108">
        <v>0</v>
      </c>
      <c r="F124" s="87"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s="21" customFormat="1" ht="12.75" customHeight="1" x14ac:dyDescent="0.2">
      <c r="A125" s="110" t="s">
        <v>2982</v>
      </c>
      <c r="B125" s="85" t="s">
        <v>2983</v>
      </c>
      <c r="C125" s="202" t="s">
        <v>2982</v>
      </c>
      <c r="D125" s="108">
        <v>0</v>
      </c>
      <c r="E125" s="108">
        <v>0</v>
      </c>
      <c r="F125" s="87"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s="21" customFormat="1" ht="12.75" customHeight="1" x14ac:dyDescent="0.2">
      <c r="A126" s="110" t="s">
        <v>2984</v>
      </c>
      <c r="B126" s="85" t="s">
        <v>2985</v>
      </c>
      <c r="C126" s="202" t="s">
        <v>2984</v>
      </c>
      <c r="D126" s="108">
        <v>0</v>
      </c>
      <c r="E126" s="108">
        <v>0</v>
      </c>
      <c r="F126" s="87"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s="21" customFormat="1" ht="12.75" customHeight="1" x14ac:dyDescent="0.2">
      <c r="A127" s="110" t="s">
        <v>2986</v>
      </c>
      <c r="B127" s="85" t="s">
        <v>2987</v>
      </c>
      <c r="C127" s="202" t="s">
        <v>2986</v>
      </c>
      <c r="D127" s="108">
        <v>0</v>
      </c>
      <c r="E127" s="108">
        <v>0</v>
      </c>
      <c r="F127" s="87"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s="21" customFormat="1" ht="12.75" customHeight="1" x14ac:dyDescent="0.2">
      <c r="A128" s="110" t="s">
        <v>2988</v>
      </c>
      <c r="B128" s="85" t="s">
        <v>2989</v>
      </c>
      <c r="C128" s="202" t="s">
        <v>2988</v>
      </c>
      <c r="D128" s="108">
        <v>0</v>
      </c>
      <c r="E128" s="108">
        <v>0</v>
      </c>
      <c r="F128" s="87"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s="21" customFormat="1" ht="12.75" customHeight="1" x14ac:dyDescent="0.2">
      <c r="A129" s="110" t="s">
        <v>2990</v>
      </c>
      <c r="B129" s="85" t="s">
        <v>2991</v>
      </c>
      <c r="C129" s="202" t="s">
        <v>2990</v>
      </c>
      <c r="D129" s="106">
        <f>D130+D133+SUM(D134:D140)</f>
        <v>0</v>
      </c>
      <c r="E129" s="106">
        <f>E130+E133+SUM(E134:E140)</f>
        <v>0</v>
      </c>
      <c r="F129" s="87"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s="21" customFormat="1" ht="12.75" customHeight="1" x14ac:dyDescent="0.2">
      <c r="A130" s="110" t="s">
        <v>2992</v>
      </c>
      <c r="B130" s="85" t="s">
        <v>2993</v>
      </c>
      <c r="C130" s="202" t="s">
        <v>2992</v>
      </c>
      <c r="D130" s="106">
        <f>SUM(D131:D132)</f>
        <v>0</v>
      </c>
      <c r="E130" s="106">
        <f>SUM(E131:E132)</f>
        <v>0</v>
      </c>
      <c r="F130" s="87"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s="21" customFormat="1" ht="12.75" customHeight="1" x14ac:dyDescent="0.2">
      <c r="A131" s="110" t="s">
        <v>2994</v>
      </c>
      <c r="B131" s="85" t="s">
        <v>2995</v>
      </c>
      <c r="C131" s="202" t="s">
        <v>2994</v>
      </c>
      <c r="D131" s="108">
        <v>0</v>
      </c>
      <c r="E131" s="108">
        <v>0</v>
      </c>
      <c r="F131" s="87"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s="21" customFormat="1" ht="12.75" customHeight="1" x14ac:dyDescent="0.2">
      <c r="A132" s="110" t="s">
        <v>2996</v>
      </c>
      <c r="B132" s="85" t="s">
        <v>2997</v>
      </c>
      <c r="C132" s="202" t="s">
        <v>2996</v>
      </c>
      <c r="D132" s="108">
        <v>0</v>
      </c>
      <c r="E132" s="108">
        <v>0</v>
      </c>
      <c r="F132" s="87"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s="21" customFormat="1" ht="12.75" customHeight="1" x14ac:dyDescent="0.2">
      <c r="A133" s="110" t="s">
        <v>2998</v>
      </c>
      <c r="B133" s="85" t="s">
        <v>2999</v>
      </c>
      <c r="C133" s="202" t="s">
        <v>2998</v>
      </c>
      <c r="D133" s="108">
        <v>0</v>
      </c>
      <c r="E133" s="108">
        <v>0</v>
      </c>
      <c r="F133" s="87"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s="21" customFormat="1" ht="12.75" customHeight="1" x14ac:dyDescent="0.2">
      <c r="A134" s="110" t="s">
        <v>3000</v>
      </c>
      <c r="B134" s="85" t="s">
        <v>3001</v>
      </c>
      <c r="C134" s="202" t="s">
        <v>3000</v>
      </c>
      <c r="D134" s="108">
        <v>0</v>
      </c>
      <c r="E134" s="108">
        <v>0</v>
      </c>
      <c r="F134" s="87"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s="21" customFormat="1" ht="12.75" customHeight="1" x14ac:dyDescent="0.2">
      <c r="A135" s="110" t="s">
        <v>3002</v>
      </c>
      <c r="B135" s="85" t="s">
        <v>3003</v>
      </c>
      <c r="C135" s="202" t="s">
        <v>3002</v>
      </c>
      <c r="D135" s="108">
        <v>0</v>
      </c>
      <c r="E135" s="108">
        <v>0</v>
      </c>
      <c r="F135" s="87"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s="21" customFormat="1" ht="12.75" customHeight="1" x14ac:dyDescent="0.2">
      <c r="A136" s="110" t="s">
        <v>3004</v>
      </c>
      <c r="B136" s="85" t="s">
        <v>3005</v>
      </c>
      <c r="C136" s="202" t="s">
        <v>3004</v>
      </c>
      <c r="D136" s="108">
        <v>0</v>
      </c>
      <c r="E136" s="108">
        <v>0</v>
      </c>
      <c r="F136" s="87"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s="21" customFormat="1" ht="12.75" customHeight="1" x14ac:dyDescent="0.2">
      <c r="A137" s="110" t="s">
        <v>3006</v>
      </c>
      <c r="B137" s="85" t="s">
        <v>1705</v>
      </c>
      <c r="C137" s="202" t="s">
        <v>3006</v>
      </c>
      <c r="D137" s="108">
        <v>0</v>
      </c>
      <c r="E137" s="108">
        <v>0</v>
      </c>
      <c r="F137" s="87"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s="21" customFormat="1" ht="24" customHeight="1" x14ac:dyDescent="0.2">
      <c r="A138" s="110" t="s">
        <v>3007</v>
      </c>
      <c r="B138" s="109" t="s">
        <v>3008</v>
      </c>
      <c r="C138" s="202" t="s">
        <v>3007</v>
      </c>
      <c r="D138" s="108">
        <v>0</v>
      </c>
      <c r="E138" s="108">
        <v>0</v>
      </c>
      <c r="F138" s="87"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s="21" customFormat="1" ht="12.75" customHeight="1" x14ac:dyDescent="0.2">
      <c r="A139" s="110" t="s">
        <v>3009</v>
      </c>
      <c r="B139" s="85" t="s">
        <v>3010</v>
      </c>
      <c r="C139" s="202" t="s">
        <v>3009</v>
      </c>
      <c r="D139" s="108">
        <v>0</v>
      </c>
      <c r="E139" s="108">
        <v>0</v>
      </c>
      <c r="F139" s="87"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s="21" customFormat="1" ht="12.75" customHeight="1" x14ac:dyDescent="0.2">
      <c r="A140" s="110" t="s">
        <v>3011</v>
      </c>
      <c r="B140" s="85" t="s">
        <v>3012</v>
      </c>
      <c r="C140" s="202" t="s">
        <v>3011</v>
      </c>
      <c r="D140" s="108">
        <v>0</v>
      </c>
      <c r="E140" s="108">
        <v>0</v>
      </c>
      <c r="F140" s="87"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s="21" customFormat="1" ht="12.75" customHeight="1" x14ac:dyDescent="0.2">
      <c r="A141" s="184"/>
      <c r="B141" s="203" t="s">
        <v>3013</v>
      </c>
      <c r="C141" s="204" t="s">
        <v>3014</v>
      </c>
      <c r="D141" s="124">
        <f>D5+D22+D28+D35+D75+D82+D89+D107+D114+D129</f>
        <v>832855.9</v>
      </c>
      <c r="E141" s="124">
        <f>E5+E22+E28+E35+E75+E82+E89+E107+E114+E129</f>
        <v>959383.96</v>
      </c>
      <c r="F141" s="120">
        <f t="shared" si="4"/>
        <v>115.19207104134099</v>
      </c>
      <c r="G141" s="165"/>
      <c r="H141" s="165"/>
      <c r="I141" s="165"/>
      <c r="J141" s="165"/>
      <c r="K141" s="165"/>
      <c r="L141" s="165"/>
      <c r="M141" s="165"/>
      <c r="N141" s="165"/>
      <c r="O141" s="165"/>
      <c r="P141" s="165"/>
      <c r="Q141" s="165"/>
      <c r="R141" s="165"/>
      <c r="S141" s="165"/>
      <c r="T141" s="165"/>
      <c r="U141" s="165"/>
      <c r="V141" s="165"/>
      <c r="W141" s="165"/>
      <c r="X141" s="165"/>
      <c r="Y141" s="165"/>
    </row>
    <row r="142" spans="1:25" s="21" customFormat="1" ht="12" customHeight="1" x14ac:dyDescent="0.2">
      <c r="A142" s="143"/>
      <c r="B142" s="144"/>
      <c r="C142" s="205"/>
      <c r="D142" s="146"/>
      <c r="E142" s="146"/>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s="21" customFormat="1" ht="12" customHeight="1" x14ac:dyDescent="0.2">
      <c r="A143" s="143"/>
      <c r="B143" s="144"/>
      <c r="C143" s="205"/>
      <c r="D143" s="342"/>
      <c r="E143" s="343"/>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s="21" customFormat="1" ht="12" customHeight="1" x14ac:dyDescent="0.2">
      <c r="A144" s="143"/>
      <c r="B144" s="144"/>
      <c r="C144" s="205"/>
      <c r="D144" s="146"/>
      <c r="E144" s="146"/>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s="21" customFormat="1" ht="12" customHeight="1" x14ac:dyDescent="0.2">
      <c r="A145" s="143"/>
      <c r="B145" s="144"/>
      <c r="C145" s="205"/>
      <c r="D145" s="146"/>
      <c r="E145" s="146"/>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s="21" customFormat="1" ht="12" customHeight="1" x14ac:dyDescent="0.2">
      <c r="A146" s="143"/>
      <c r="B146" s="144"/>
      <c r="C146" s="205"/>
      <c r="D146" s="146"/>
      <c r="E146" s="146"/>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s="21" customFormat="1" ht="12" customHeight="1" x14ac:dyDescent="0.2">
      <c r="A147" s="143"/>
      <c r="B147" s="144"/>
      <c r="C147" s="205"/>
      <c r="D147" s="146"/>
      <c r="E147" s="146"/>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s="21" customFormat="1" ht="12" customHeight="1" x14ac:dyDescent="0.2">
      <c r="A148" s="143"/>
      <c r="B148" s="144"/>
      <c r="C148" s="205"/>
      <c r="D148" s="146"/>
      <c r="E148" s="146"/>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s="21" customFormat="1" ht="12" customHeight="1" x14ac:dyDescent="0.2">
      <c r="A149" s="143"/>
      <c r="B149" s="144"/>
      <c r="C149" s="205"/>
      <c r="D149" s="146"/>
      <c r="E149" s="146"/>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s="21" customFormat="1" ht="12" customHeight="1" x14ac:dyDescent="0.2">
      <c r="A150" s="143"/>
      <c r="B150" s="144"/>
      <c r="C150" s="205"/>
      <c r="D150" s="146"/>
      <c r="E150" s="146"/>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s="21" customFormat="1" ht="12" customHeight="1" x14ac:dyDescent="0.2">
      <c r="A151" s="143"/>
      <c r="B151" s="144"/>
      <c r="C151" s="205"/>
      <c r="D151" s="146"/>
      <c r="E151" s="146"/>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s="21" customFormat="1" ht="12" customHeight="1" x14ac:dyDescent="0.2">
      <c r="A152" s="143"/>
      <c r="B152" s="144"/>
      <c r="C152" s="205"/>
      <c r="D152" s="146"/>
      <c r="E152" s="146"/>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s="21" customFormat="1" ht="12" customHeight="1" x14ac:dyDescent="0.2">
      <c r="A153" s="143"/>
      <c r="B153" s="144"/>
      <c r="C153" s="205"/>
      <c r="D153" s="146"/>
      <c r="E153" s="146"/>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s="21" customFormat="1" ht="12" customHeight="1" x14ac:dyDescent="0.2">
      <c r="A154" s="143"/>
      <c r="B154" s="144"/>
      <c r="C154" s="205"/>
      <c r="D154" s="146"/>
      <c r="E154" s="146"/>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s="21" customFormat="1" ht="12.75" customHeight="1" x14ac:dyDescent="0.2">
      <c r="A155" s="143"/>
      <c r="B155" s="144"/>
      <c r="C155" s="205"/>
      <c r="D155" s="146"/>
      <c r="E155" s="146"/>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s="21" customFormat="1" ht="12.75" customHeight="1" x14ac:dyDescent="0.2">
      <c r="A156" s="143"/>
      <c r="B156" s="144"/>
      <c r="C156" s="205"/>
      <c r="D156" s="146"/>
      <c r="E156" s="146"/>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s="21" customFormat="1" ht="12.75" customHeight="1" x14ac:dyDescent="0.2">
      <c r="A157" s="143"/>
      <c r="B157" s="144"/>
      <c r="C157" s="205"/>
      <c r="D157" s="146"/>
      <c r="E157" s="146"/>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s="21" customFormat="1" ht="12.75" customHeight="1" x14ac:dyDescent="0.2">
      <c r="A158" s="143"/>
      <c r="B158" s="144"/>
      <c r="C158" s="205"/>
      <c r="D158" s="146"/>
      <c r="E158" s="146"/>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s="21" customFormat="1" ht="12.75" customHeight="1" x14ac:dyDescent="0.2">
      <c r="A159" s="143"/>
      <c r="B159" s="144"/>
      <c r="C159" s="205"/>
      <c r="D159" s="146"/>
      <c r="E159" s="146"/>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s="21" customFormat="1" ht="12.75" customHeight="1" x14ac:dyDescent="0.2">
      <c r="A160" s="143"/>
      <c r="B160" s="144"/>
      <c r="C160" s="205"/>
      <c r="D160" s="146"/>
      <c r="E160" s="146"/>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s="21" customFormat="1" ht="12.75" customHeight="1" x14ac:dyDescent="0.2">
      <c r="A161" s="143"/>
      <c r="B161" s="144"/>
      <c r="C161" s="205"/>
      <c r="D161" s="146"/>
      <c r="E161" s="146"/>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s="21" customFormat="1" ht="12.75" customHeight="1" x14ac:dyDescent="0.2">
      <c r="A162" s="143"/>
      <c r="B162" s="144"/>
      <c r="C162" s="205"/>
      <c r="D162" s="146"/>
      <c r="E162" s="146"/>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s="21" customFormat="1" ht="12.75" customHeight="1" x14ac:dyDescent="0.2">
      <c r="A163" s="143"/>
      <c r="B163" s="144"/>
      <c r="C163" s="205"/>
      <c r="D163" s="146"/>
      <c r="E163" s="146"/>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s="21" customFormat="1" ht="12.75" customHeight="1" x14ac:dyDescent="0.2">
      <c r="A164" s="143"/>
      <c r="B164" s="144"/>
      <c r="C164" s="205"/>
      <c r="D164" s="146"/>
      <c r="E164" s="146"/>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s="21" customFormat="1" ht="12.75" customHeight="1" x14ac:dyDescent="0.2">
      <c r="A165" s="143"/>
      <c r="B165" s="144"/>
      <c r="C165" s="205"/>
      <c r="D165" s="146"/>
      <c r="E165" s="146"/>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s="21" customFormat="1" ht="12.75" customHeight="1" x14ac:dyDescent="0.2">
      <c r="A166" s="143"/>
      <c r="B166" s="144"/>
      <c r="C166" s="205"/>
      <c r="D166" s="146"/>
      <c r="E166" s="146"/>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s="21" customFormat="1" ht="12.75" customHeight="1" x14ac:dyDescent="0.2">
      <c r="A167" s="143"/>
      <c r="B167" s="144"/>
      <c r="C167" s="205"/>
      <c r="D167" s="146"/>
      <c r="E167" s="146"/>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s="21" customFormat="1" ht="12.75" customHeight="1" x14ac:dyDescent="0.2">
      <c r="A168" s="143"/>
      <c r="B168" s="144"/>
      <c r="C168" s="205"/>
      <c r="D168" s="146"/>
      <c r="E168" s="146"/>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s="21" customFormat="1" ht="12.75" customHeight="1" x14ac:dyDescent="0.2">
      <c r="A169" s="143"/>
      <c r="B169" s="144"/>
      <c r="C169" s="205"/>
      <c r="D169" s="146"/>
      <c r="E169" s="146"/>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s="21" customFormat="1" ht="12.75" customHeight="1" x14ac:dyDescent="0.2">
      <c r="A170" s="143"/>
      <c r="B170" s="144"/>
      <c r="C170" s="205"/>
      <c r="D170" s="146"/>
      <c r="E170" s="146"/>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s="21" customFormat="1" ht="12.75" customHeight="1" x14ac:dyDescent="0.2">
      <c r="A171" s="143"/>
      <c r="B171" s="144"/>
      <c r="C171" s="205"/>
      <c r="D171" s="146"/>
      <c r="E171" s="146"/>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s="21" customFormat="1" ht="12.75" customHeight="1" x14ac:dyDescent="0.2">
      <c r="A172" s="143"/>
      <c r="B172" s="144"/>
      <c r="C172" s="205"/>
      <c r="D172" s="146"/>
      <c r="E172" s="146"/>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s="21" customFormat="1" ht="12.75" customHeight="1" x14ac:dyDescent="0.2">
      <c r="A173" s="143"/>
      <c r="B173" s="144"/>
      <c r="C173" s="205"/>
      <c r="D173" s="146"/>
      <c r="E173" s="146"/>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s="21" customFormat="1" ht="12.75" customHeight="1" x14ac:dyDescent="0.2">
      <c r="A174" s="143"/>
      <c r="B174" s="144"/>
      <c r="C174" s="205"/>
      <c r="D174" s="146"/>
      <c r="E174" s="146"/>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s="21" customFormat="1" ht="12.75" customHeight="1" x14ac:dyDescent="0.2">
      <c r="A175" s="143"/>
      <c r="B175" s="144"/>
      <c r="C175" s="205"/>
      <c r="D175" s="146"/>
      <c r="E175" s="146"/>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s="21" customFormat="1" ht="12.75" customHeight="1" x14ac:dyDescent="0.2">
      <c r="A176" s="143"/>
      <c r="B176" s="144"/>
      <c r="C176" s="205"/>
      <c r="D176" s="146"/>
      <c r="E176" s="146"/>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s="21" customFormat="1" ht="12.75" customHeight="1" x14ac:dyDescent="0.2">
      <c r="A177" s="143"/>
      <c r="B177" s="144"/>
      <c r="C177" s="205"/>
      <c r="D177" s="146"/>
      <c r="E177" s="146"/>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s="21" customFormat="1" ht="12.75" customHeight="1" x14ac:dyDescent="0.2">
      <c r="A178" s="143"/>
      <c r="B178" s="144"/>
      <c r="C178" s="205"/>
      <c r="D178" s="146"/>
      <c r="E178" s="146"/>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s="21" customFormat="1" ht="12.75" customHeight="1" x14ac:dyDescent="0.2">
      <c r="A179" s="143"/>
      <c r="B179" s="144"/>
      <c r="C179" s="205"/>
      <c r="D179" s="146"/>
      <c r="E179" s="146"/>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s="21" customFormat="1" ht="12.75" customHeight="1" x14ac:dyDescent="0.2">
      <c r="A180" s="143"/>
      <c r="B180" s="144"/>
      <c r="C180" s="205"/>
      <c r="D180" s="146"/>
      <c r="E180" s="146"/>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s="21" customFormat="1" ht="12.75" customHeight="1" x14ac:dyDescent="0.2">
      <c r="A181" s="143"/>
      <c r="B181" s="144"/>
      <c r="C181" s="205"/>
      <c r="D181" s="146"/>
      <c r="E181" s="146"/>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s="21" customFormat="1" ht="12.75" customHeight="1" x14ac:dyDescent="0.2">
      <c r="A182" s="143"/>
      <c r="B182" s="144"/>
      <c r="C182" s="205"/>
      <c r="D182" s="146"/>
      <c r="E182" s="146"/>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s="21" customFormat="1" ht="12.75" customHeight="1" x14ac:dyDescent="0.2">
      <c r="A183" s="143"/>
      <c r="B183" s="144"/>
      <c r="C183" s="205"/>
      <c r="D183" s="146"/>
      <c r="E183" s="146"/>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s="21" customFormat="1" ht="12.75" customHeight="1" x14ac:dyDescent="0.2">
      <c r="A184" s="143"/>
      <c r="B184" s="144"/>
      <c r="C184" s="205"/>
      <c r="D184" s="146"/>
      <c r="E184" s="146"/>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s="21" customFormat="1" ht="12.75" customHeight="1" x14ac:dyDescent="0.2">
      <c r="A185" s="143"/>
      <c r="B185" s="144"/>
      <c r="C185" s="205"/>
      <c r="D185" s="146"/>
      <c r="E185" s="146"/>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s="21" customFormat="1" ht="12.75" customHeight="1" x14ac:dyDescent="0.2">
      <c r="A186" s="143"/>
      <c r="B186" s="144"/>
      <c r="C186" s="205"/>
      <c r="D186" s="146"/>
      <c r="E186" s="146"/>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s="21" customFormat="1" ht="12.75" customHeight="1" x14ac:dyDescent="0.2">
      <c r="A187" s="143"/>
      <c r="B187" s="144"/>
      <c r="C187" s="205"/>
      <c r="D187" s="146"/>
      <c r="E187" s="146"/>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s="21" customFormat="1" ht="12.75" customHeight="1" x14ac:dyDescent="0.2">
      <c r="A188" s="143"/>
      <c r="B188" s="144"/>
      <c r="C188" s="205"/>
      <c r="D188" s="146"/>
      <c r="E188" s="146"/>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s="21" customFormat="1" ht="12.75" customHeight="1" x14ac:dyDescent="0.2">
      <c r="A189" s="143"/>
      <c r="B189" s="144"/>
      <c r="C189" s="205"/>
      <c r="D189" s="146"/>
      <c r="E189" s="146"/>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s="21" customFormat="1" ht="12.75" customHeight="1" x14ac:dyDescent="0.2">
      <c r="A190" s="143"/>
      <c r="B190" s="144"/>
      <c r="C190" s="205"/>
      <c r="D190" s="146"/>
      <c r="E190" s="146"/>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s="21" customFormat="1" ht="12.75" customHeight="1" x14ac:dyDescent="0.2">
      <c r="A191" s="143"/>
      <c r="B191" s="144"/>
      <c r="C191" s="205"/>
      <c r="D191" s="146"/>
      <c r="E191" s="146"/>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s="21" customFormat="1" ht="12.75" customHeight="1" x14ac:dyDescent="0.2">
      <c r="A192" s="143"/>
      <c r="B192" s="144"/>
      <c r="C192" s="205"/>
      <c r="D192" s="146"/>
      <c r="E192" s="146"/>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s="21" customFormat="1" ht="12.75" customHeight="1" x14ac:dyDescent="0.2">
      <c r="A193" s="143"/>
      <c r="B193" s="144"/>
      <c r="C193" s="205"/>
      <c r="D193" s="146"/>
      <c r="E193" s="146"/>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s="21" customFormat="1" ht="12.75" customHeight="1" x14ac:dyDescent="0.2">
      <c r="A194" s="143"/>
      <c r="B194" s="144"/>
      <c r="C194" s="205"/>
      <c r="D194" s="146"/>
      <c r="E194" s="146"/>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s="21" customFormat="1" ht="12.75" customHeight="1" x14ac:dyDescent="0.2">
      <c r="A195" s="143"/>
      <c r="B195" s="144"/>
      <c r="C195" s="205"/>
      <c r="D195" s="146"/>
      <c r="E195" s="146"/>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s="21" customFormat="1" ht="12.75" customHeight="1" x14ac:dyDescent="0.2">
      <c r="A196" s="143"/>
      <c r="B196" s="144"/>
      <c r="C196" s="205"/>
      <c r="D196" s="146"/>
      <c r="E196" s="146"/>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s="21" customFormat="1" ht="12.75" customHeight="1" x14ac:dyDescent="0.2">
      <c r="A197" s="143"/>
      <c r="B197" s="144"/>
      <c r="C197" s="205"/>
      <c r="D197" s="146"/>
      <c r="E197" s="146"/>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s="21" customFormat="1" ht="12.75" customHeight="1" x14ac:dyDescent="0.2">
      <c r="A198" s="143"/>
      <c r="B198" s="144"/>
      <c r="C198" s="205"/>
      <c r="D198" s="146"/>
      <c r="E198" s="146"/>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s="21" customFormat="1" ht="12.75" customHeight="1" x14ac:dyDescent="0.2">
      <c r="A199" s="143"/>
      <c r="B199" s="144"/>
      <c r="C199" s="205"/>
      <c r="D199" s="146"/>
      <c r="E199" s="146"/>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s="21" customFormat="1" ht="12.75" customHeight="1" x14ac:dyDescent="0.2">
      <c r="A200" s="143"/>
      <c r="B200" s="144"/>
      <c r="C200" s="205"/>
      <c r="D200" s="146"/>
      <c r="E200" s="146"/>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s="21" customFormat="1" ht="12.75" customHeight="1" x14ac:dyDescent="0.2">
      <c r="A201" s="143"/>
      <c r="B201" s="144"/>
      <c r="C201" s="205"/>
      <c r="D201" s="146"/>
      <c r="E201" s="146"/>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s="21" customFormat="1" ht="12.75" customHeight="1" x14ac:dyDescent="0.2">
      <c r="A202" s="143"/>
      <c r="B202" s="144"/>
      <c r="C202" s="205"/>
      <c r="D202" s="146"/>
      <c r="E202" s="146"/>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s="21" customFormat="1" ht="12.75" customHeight="1" x14ac:dyDescent="0.2">
      <c r="A203" s="143"/>
      <c r="B203" s="144"/>
      <c r="C203" s="205"/>
      <c r="D203" s="146"/>
      <c r="E203" s="146"/>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s="21" customFormat="1" ht="12.75" customHeight="1" x14ac:dyDescent="0.2">
      <c r="A204" s="143"/>
      <c r="B204" s="144"/>
      <c r="C204" s="205"/>
      <c r="D204" s="146"/>
      <c r="E204" s="146"/>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s="21" customFormat="1" ht="12.75" customHeight="1" x14ac:dyDescent="0.2">
      <c r="A205" s="143"/>
      <c r="B205" s="144"/>
      <c r="C205" s="205"/>
      <c r="D205" s="146"/>
      <c r="E205" s="146"/>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s="21" customFormat="1" ht="12.75" customHeight="1" x14ac:dyDescent="0.2">
      <c r="A206" s="143"/>
      <c r="B206" s="144"/>
      <c r="C206" s="205"/>
      <c r="D206" s="146"/>
      <c r="E206" s="146"/>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s="21" customFormat="1" ht="12.75" customHeight="1" x14ac:dyDescent="0.2">
      <c r="A207" s="143"/>
      <c r="B207" s="144"/>
      <c r="C207" s="205"/>
      <c r="D207" s="146"/>
      <c r="E207" s="146"/>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s="21" customFormat="1" ht="12.75" customHeight="1" x14ac:dyDescent="0.2">
      <c r="A208" s="143"/>
      <c r="B208" s="144"/>
      <c r="C208" s="205"/>
      <c r="D208" s="146"/>
      <c r="E208" s="146"/>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s="21" customFormat="1" ht="12.75" customHeight="1" x14ac:dyDescent="0.2">
      <c r="A209" s="143"/>
      <c r="B209" s="144"/>
      <c r="C209" s="205"/>
      <c r="D209" s="146"/>
      <c r="E209" s="146"/>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s="21" customFormat="1" ht="12.75" customHeight="1" x14ac:dyDescent="0.2">
      <c r="A210" s="143"/>
      <c r="B210" s="144"/>
      <c r="C210" s="205"/>
      <c r="D210" s="146"/>
      <c r="E210" s="146"/>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s="21" customFormat="1" ht="12.75" customHeight="1" x14ac:dyDescent="0.2">
      <c r="A211" s="143"/>
      <c r="B211" s="144"/>
      <c r="C211" s="205"/>
      <c r="D211" s="146"/>
      <c r="E211" s="146"/>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s="21" customFormat="1" ht="12.75" customHeight="1" x14ac:dyDescent="0.2">
      <c r="A212" s="143"/>
      <c r="B212" s="144"/>
      <c r="C212" s="205"/>
      <c r="D212" s="146"/>
      <c r="E212" s="146"/>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s="21" customFormat="1" ht="12.75" customHeight="1" x14ac:dyDescent="0.2">
      <c r="A213" s="143"/>
      <c r="B213" s="144"/>
      <c r="C213" s="205"/>
      <c r="D213" s="146"/>
      <c r="E213" s="146"/>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s="21" customFormat="1" ht="12.75" customHeight="1" x14ac:dyDescent="0.2">
      <c r="A214" s="143"/>
      <c r="B214" s="144"/>
      <c r="C214" s="205"/>
      <c r="D214" s="146"/>
      <c r="E214" s="146"/>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s="21" customFormat="1" ht="12.75" customHeight="1" x14ac:dyDescent="0.2">
      <c r="A215" s="143"/>
      <c r="B215" s="144"/>
      <c r="C215" s="205"/>
      <c r="D215" s="146"/>
      <c r="E215" s="146"/>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s="21" customFormat="1" ht="12.75" customHeight="1" x14ac:dyDescent="0.2">
      <c r="A216" s="143"/>
      <c r="B216" s="144"/>
      <c r="C216" s="205"/>
      <c r="D216" s="146"/>
      <c r="E216" s="146"/>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s="21" customFormat="1" ht="12.75" customHeight="1" x14ac:dyDescent="0.2">
      <c r="A217" s="143"/>
      <c r="B217" s="144"/>
      <c r="C217" s="205"/>
      <c r="D217" s="146"/>
      <c r="E217" s="146"/>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s="21" customFormat="1" ht="12.75" customHeight="1" x14ac:dyDescent="0.2">
      <c r="A218" s="143"/>
      <c r="B218" s="144"/>
      <c r="C218" s="205"/>
      <c r="D218" s="146"/>
      <c r="E218" s="146"/>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s="21" customFormat="1" ht="12.75" customHeight="1" x14ac:dyDescent="0.2">
      <c r="A219" s="143"/>
      <c r="B219" s="144"/>
      <c r="C219" s="205"/>
      <c r="D219" s="146"/>
      <c r="E219" s="146"/>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s="21" customFormat="1" ht="12.75" customHeight="1" x14ac:dyDescent="0.2">
      <c r="A220" s="143"/>
      <c r="B220" s="144"/>
      <c r="C220" s="205"/>
      <c r="D220" s="146"/>
      <c r="E220" s="146"/>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s="21" customFormat="1" ht="12.75" customHeight="1" x14ac:dyDescent="0.2">
      <c r="A221" s="143"/>
      <c r="B221" s="144"/>
      <c r="C221" s="205"/>
      <c r="D221" s="146"/>
      <c r="E221" s="146"/>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s="21" customFormat="1" ht="12.75" customHeight="1" x14ac:dyDescent="0.2">
      <c r="A222" s="143"/>
      <c r="B222" s="144"/>
      <c r="C222" s="205"/>
      <c r="D222" s="146"/>
      <c r="E222" s="146"/>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s="21" customFormat="1" ht="12.75" customHeight="1" x14ac:dyDescent="0.2">
      <c r="A223" s="143"/>
      <c r="B223" s="144"/>
      <c r="C223" s="205"/>
      <c r="D223" s="146"/>
      <c r="E223" s="146"/>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s="21" customFormat="1" ht="12.75" customHeight="1" x14ac:dyDescent="0.2">
      <c r="A224" s="143"/>
      <c r="B224" s="144"/>
      <c r="C224" s="205"/>
      <c r="D224" s="146"/>
      <c r="E224" s="146"/>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s="21" customFormat="1" ht="12.75" customHeight="1" x14ac:dyDescent="0.2">
      <c r="A225" s="143"/>
      <c r="B225" s="144"/>
      <c r="C225" s="205"/>
      <c r="D225" s="146"/>
      <c r="E225" s="146"/>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s="21" customFormat="1" ht="12.75" customHeight="1" x14ac:dyDescent="0.2">
      <c r="A226" s="143"/>
      <c r="B226" s="144"/>
      <c r="C226" s="205"/>
      <c r="D226" s="146"/>
      <c r="E226" s="146"/>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s="21" customFormat="1" ht="12.75" customHeight="1" x14ac:dyDescent="0.2">
      <c r="A227" s="143"/>
      <c r="B227" s="144"/>
      <c r="C227" s="205"/>
      <c r="D227" s="146"/>
      <c r="E227" s="146"/>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s="21" customFormat="1" ht="12.75" customHeight="1" x14ac:dyDescent="0.2">
      <c r="A228" s="143"/>
      <c r="B228" s="144"/>
      <c r="C228" s="205"/>
      <c r="D228" s="146"/>
      <c r="E228" s="146"/>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s="21" customFormat="1" ht="12.75" customHeight="1" x14ac:dyDescent="0.2">
      <c r="A229" s="143"/>
      <c r="B229" s="144"/>
      <c r="C229" s="205"/>
      <c r="D229" s="146"/>
      <c r="E229" s="146"/>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s="21" customFormat="1" ht="12.75" customHeight="1" x14ac:dyDescent="0.2">
      <c r="A230" s="143"/>
      <c r="B230" s="144"/>
      <c r="C230" s="205"/>
      <c r="D230" s="146"/>
      <c r="E230" s="146"/>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s="21" customFormat="1" ht="12.75" customHeight="1" x14ac:dyDescent="0.2">
      <c r="A231" s="143"/>
      <c r="B231" s="144"/>
      <c r="C231" s="205"/>
      <c r="D231" s="146"/>
      <c r="E231" s="146"/>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s="21" customFormat="1" ht="12.75" customHeight="1" x14ac:dyDescent="0.2">
      <c r="A232" s="143"/>
      <c r="B232" s="144"/>
      <c r="C232" s="205"/>
      <c r="D232" s="146"/>
      <c r="E232" s="146"/>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s="21" customFormat="1" ht="12.75" customHeight="1" x14ac:dyDescent="0.2">
      <c r="A233" s="143"/>
      <c r="B233" s="144"/>
      <c r="C233" s="205"/>
      <c r="D233" s="146"/>
      <c r="E233" s="146"/>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s="21" customFormat="1" ht="12.75" customHeight="1" x14ac:dyDescent="0.2">
      <c r="A234" s="143"/>
      <c r="B234" s="144"/>
      <c r="C234" s="205"/>
      <c r="D234" s="146"/>
      <c r="E234" s="146"/>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s="21" customFormat="1" ht="12.75" customHeight="1" x14ac:dyDescent="0.2">
      <c r="A235" s="143"/>
      <c r="B235" s="144"/>
      <c r="C235" s="205"/>
      <c r="D235" s="146"/>
      <c r="E235" s="146"/>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s="21" customFormat="1" ht="12.75" customHeight="1" x14ac:dyDescent="0.2">
      <c r="A236" s="143"/>
      <c r="B236" s="144"/>
      <c r="C236" s="205"/>
      <c r="D236" s="146"/>
      <c r="E236" s="146"/>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s="21" customFormat="1" ht="12.75" customHeight="1" x14ac:dyDescent="0.2">
      <c r="A237" s="143"/>
      <c r="B237" s="144"/>
      <c r="C237" s="205"/>
      <c r="D237" s="146"/>
      <c r="E237" s="146"/>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s="21" customFormat="1" ht="12.75" customHeight="1" x14ac:dyDescent="0.2">
      <c r="A238" s="143"/>
      <c r="B238" s="144"/>
      <c r="C238" s="205"/>
      <c r="D238" s="146"/>
      <c r="E238" s="146"/>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s="21" customFormat="1" ht="12.75" customHeight="1" x14ac:dyDescent="0.2">
      <c r="A239" s="143"/>
      <c r="B239" s="144"/>
      <c r="C239" s="205"/>
      <c r="D239" s="146"/>
      <c r="E239" s="146"/>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s="21" customFormat="1" ht="12.75" customHeight="1" x14ac:dyDescent="0.2">
      <c r="A240" s="143"/>
      <c r="B240" s="144"/>
      <c r="C240" s="205"/>
      <c r="D240" s="146"/>
      <c r="E240" s="146"/>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s="21" customFormat="1" ht="12.75" customHeight="1" x14ac:dyDescent="0.2">
      <c r="A241" s="143"/>
      <c r="B241" s="144"/>
      <c r="C241" s="205"/>
      <c r="D241" s="146"/>
      <c r="E241" s="146"/>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s="21" customFormat="1" ht="12.75" customHeight="1" x14ac:dyDescent="0.2">
      <c r="A242" s="143"/>
      <c r="B242" s="144"/>
      <c r="C242" s="205"/>
      <c r="D242" s="146"/>
      <c r="E242" s="146"/>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s="21" customFormat="1" ht="12.75" customHeight="1" x14ac:dyDescent="0.2">
      <c r="A243" s="143"/>
      <c r="B243" s="144"/>
      <c r="C243" s="205"/>
      <c r="D243" s="146"/>
      <c r="E243" s="146"/>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s="21" customFormat="1" ht="12.75" customHeight="1" x14ac:dyDescent="0.2">
      <c r="A244" s="143"/>
      <c r="B244" s="144"/>
      <c r="C244" s="205"/>
      <c r="D244" s="146"/>
      <c r="E244" s="146"/>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s="21" customFormat="1" ht="12.75" customHeight="1" x14ac:dyDescent="0.2">
      <c r="A245" s="143"/>
      <c r="B245" s="144"/>
      <c r="C245" s="205"/>
      <c r="D245" s="146"/>
      <c r="E245" s="146"/>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s="21" customFormat="1" ht="12.75" customHeight="1" x14ac:dyDescent="0.2">
      <c r="A246" s="143"/>
      <c r="B246" s="144"/>
      <c r="C246" s="205"/>
      <c r="D246" s="146"/>
      <c r="E246" s="146"/>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s="21" customFormat="1" ht="12.75" customHeight="1" x14ac:dyDescent="0.2">
      <c r="A247" s="143"/>
      <c r="B247" s="144"/>
      <c r="C247" s="205"/>
      <c r="D247" s="146"/>
      <c r="E247" s="146"/>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s="21" customFormat="1" ht="12.75" customHeight="1" x14ac:dyDescent="0.2">
      <c r="A248" s="143"/>
      <c r="B248" s="144"/>
      <c r="C248" s="205"/>
      <c r="D248" s="146"/>
      <c r="E248" s="146"/>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s="21" customFormat="1" ht="12.75" customHeight="1" x14ac:dyDescent="0.2">
      <c r="A249" s="143"/>
      <c r="B249" s="144"/>
      <c r="C249" s="205"/>
      <c r="D249" s="146"/>
      <c r="E249" s="146"/>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s="21" customFormat="1" ht="12.75" customHeight="1" x14ac:dyDescent="0.2">
      <c r="A250" s="143"/>
      <c r="B250" s="144"/>
      <c r="C250" s="205"/>
      <c r="D250" s="146"/>
      <c r="E250" s="146"/>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s="21" customFormat="1" ht="12.75" customHeight="1" x14ac:dyDescent="0.2">
      <c r="A251" s="143"/>
      <c r="B251" s="144"/>
      <c r="C251" s="205"/>
      <c r="D251" s="146"/>
      <c r="E251" s="146"/>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s="21" customFormat="1" ht="12.75" customHeight="1" x14ac:dyDescent="0.2">
      <c r="A252" s="143"/>
      <c r="B252" s="144"/>
      <c r="C252" s="205"/>
      <c r="D252" s="146"/>
      <c r="E252" s="146"/>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s="21" customFormat="1" ht="12.75" customHeight="1" x14ac:dyDescent="0.2">
      <c r="A253" s="143"/>
      <c r="B253" s="144"/>
      <c r="C253" s="205"/>
      <c r="D253" s="146"/>
      <c r="E253" s="146"/>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s="21" customFormat="1" ht="12.75" customHeight="1" x14ac:dyDescent="0.2">
      <c r="A254" s="143"/>
      <c r="B254" s="144"/>
      <c r="C254" s="205"/>
      <c r="D254" s="146"/>
      <c r="E254" s="146"/>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s="21" customFormat="1" ht="12.75" customHeight="1" x14ac:dyDescent="0.2">
      <c r="A255" s="143"/>
      <c r="B255" s="144"/>
      <c r="C255" s="205"/>
      <c r="D255" s="146"/>
      <c r="E255" s="146"/>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s="21" customFormat="1" ht="12.75" customHeight="1" x14ac:dyDescent="0.2">
      <c r="A256" s="143"/>
      <c r="B256" s="144"/>
      <c r="C256" s="205"/>
      <c r="D256" s="146"/>
      <c r="E256" s="146"/>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s="21" customFormat="1" ht="12.75" customHeight="1" x14ac:dyDescent="0.2">
      <c r="A257" s="143"/>
      <c r="B257" s="144"/>
      <c r="C257" s="205"/>
      <c r="D257" s="146"/>
      <c r="E257" s="146"/>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s="21" customFormat="1" ht="12.75" customHeight="1" x14ac:dyDescent="0.2">
      <c r="A258" s="143"/>
      <c r="B258" s="144"/>
      <c r="C258" s="205"/>
      <c r="D258" s="146"/>
      <c r="E258" s="146"/>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s="21" customFormat="1" ht="12.75" customHeight="1" x14ac:dyDescent="0.2">
      <c r="A259" s="143"/>
      <c r="B259" s="144"/>
      <c r="C259" s="205"/>
      <c r="D259" s="146"/>
      <c r="E259" s="146"/>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s="21" customFormat="1" ht="12.75" customHeight="1" x14ac:dyDescent="0.2">
      <c r="A260" s="143"/>
      <c r="B260" s="144"/>
      <c r="C260" s="205"/>
      <c r="D260" s="146"/>
      <c r="E260" s="146"/>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s="21" customFormat="1" ht="12.75" customHeight="1" x14ac:dyDescent="0.2">
      <c r="A261" s="143"/>
      <c r="B261" s="144"/>
      <c r="C261" s="205"/>
      <c r="D261" s="146"/>
      <c r="E261" s="146"/>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s="21" customFormat="1" ht="12.75" customHeight="1" x14ac:dyDescent="0.2">
      <c r="A262" s="143"/>
      <c r="B262" s="144"/>
      <c r="C262" s="205"/>
      <c r="D262" s="146"/>
      <c r="E262" s="146"/>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s="21" customFormat="1" ht="12.75" customHeight="1" x14ac:dyDescent="0.2">
      <c r="A263" s="143"/>
      <c r="B263" s="144"/>
      <c r="C263" s="205"/>
      <c r="D263" s="146"/>
      <c r="E263" s="146"/>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s="21" customFormat="1" ht="12.75" customHeight="1" x14ac:dyDescent="0.2">
      <c r="A264" s="143"/>
      <c r="B264" s="144"/>
      <c r="C264" s="205"/>
      <c r="D264" s="146"/>
      <c r="E264" s="146"/>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s="21" customFormat="1" ht="12.75" customHeight="1" x14ac:dyDescent="0.2">
      <c r="A265" s="143"/>
      <c r="B265" s="144"/>
      <c r="C265" s="205"/>
      <c r="D265" s="146"/>
      <c r="E265" s="146"/>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s="21" customFormat="1" ht="12.75" customHeight="1" x14ac:dyDescent="0.2">
      <c r="A266" s="143"/>
      <c r="B266" s="144"/>
      <c r="C266" s="205"/>
      <c r="D266" s="146"/>
      <c r="E266" s="146"/>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s="21" customFormat="1" ht="12.75" customHeight="1" x14ac:dyDescent="0.2">
      <c r="A267" s="143"/>
      <c r="B267" s="144"/>
      <c r="C267" s="205"/>
      <c r="D267" s="146"/>
      <c r="E267" s="146"/>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s="21" customFormat="1" ht="12.75" customHeight="1" x14ac:dyDescent="0.2">
      <c r="A268" s="143"/>
      <c r="B268" s="144"/>
      <c r="C268" s="205"/>
      <c r="D268" s="146"/>
      <c r="E268" s="146"/>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s="21" customFormat="1" ht="12.75" customHeight="1" x14ac:dyDescent="0.2">
      <c r="A269" s="143"/>
      <c r="B269" s="144"/>
      <c r="C269" s="205"/>
      <c r="D269" s="146"/>
      <c r="E269" s="146"/>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s="21" customFormat="1" ht="12.75" customHeight="1" x14ac:dyDescent="0.2">
      <c r="A270" s="143"/>
      <c r="B270" s="144"/>
      <c r="C270" s="205"/>
      <c r="D270" s="146"/>
      <c r="E270" s="146"/>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s="21" customFormat="1" ht="12.75" customHeight="1" x14ac:dyDescent="0.2">
      <c r="A271" s="143"/>
      <c r="B271" s="144"/>
      <c r="C271" s="205"/>
      <c r="D271" s="146"/>
      <c r="E271" s="146"/>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s="21" customFormat="1" ht="12.75" customHeight="1" x14ac:dyDescent="0.2">
      <c r="A272" s="143"/>
      <c r="B272" s="144"/>
      <c r="C272" s="205"/>
      <c r="D272" s="146"/>
      <c r="E272" s="146"/>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s="21" customFormat="1" ht="12.75" customHeight="1" x14ac:dyDescent="0.2">
      <c r="A273" s="143"/>
      <c r="B273" s="144"/>
      <c r="C273" s="205"/>
      <c r="D273" s="146"/>
      <c r="E273" s="146"/>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s="21" customFormat="1" ht="12.75" customHeight="1" x14ac:dyDescent="0.2">
      <c r="A274" s="143"/>
      <c r="B274" s="144"/>
      <c r="C274" s="205"/>
      <c r="D274" s="146"/>
      <c r="E274" s="146"/>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s="21" customFormat="1" ht="12.75" customHeight="1" x14ac:dyDescent="0.2">
      <c r="A275" s="143"/>
      <c r="B275" s="144"/>
      <c r="C275" s="205"/>
      <c r="D275" s="146"/>
      <c r="E275" s="146"/>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s="21" customFormat="1" ht="12.75" customHeight="1" x14ac:dyDescent="0.2">
      <c r="A276" s="143"/>
      <c r="B276" s="144"/>
      <c r="C276" s="205"/>
      <c r="D276" s="146"/>
      <c r="E276" s="146"/>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s="21" customFormat="1" ht="12.75" customHeight="1" x14ac:dyDescent="0.2">
      <c r="A277" s="143"/>
      <c r="B277" s="144"/>
      <c r="C277" s="205"/>
      <c r="D277" s="146"/>
      <c r="E277" s="146"/>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s="21" customFormat="1" ht="12.75" customHeight="1" x14ac:dyDescent="0.2">
      <c r="A278" s="143"/>
      <c r="B278" s="144"/>
      <c r="C278" s="205"/>
      <c r="D278" s="146"/>
      <c r="E278" s="146"/>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s="21" customFormat="1" ht="12.75" customHeight="1" x14ac:dyDescent="0.2">
      <c r="A279" s="143"/>
      <c r="B279" s="144"/>
      <c r="C279" s="205"/>
      <c r="D279" s="146"/>
      <c r="E279" s="146"/>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s="21" customFormat="1" ht="12.75" customHeight="1" x14ac:dyDescent="0.2">
      <c r="A280" s="143"/>
      <c r="B280" s="144"/>
      <c r="C280" s="205"/>
      <c r="D280" s="146"/>
      <c r="E280" s="146"/>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s="21" customFormat="1" ht="12.75" customHeight="1" x14ac:dyDescent="0.2">
      <c r="A281" s="143"/>
      <c r="B281" s="144"/>
      <c r="C281" s="205"/>
      <c r="D281" s="146"/>
      <c r="E281" s="146"/>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s="21" customFormat="1" ht="12.75" customHeight="1" x14ac:dyDescent="0.2">
      <c r="A282" s="143"/>
      <c r="B282" s="144"/>
      <c r="C282" s="205"/>
      <c r="D282" s="146"/>
      <c r="E282" s="146"/>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s="21" customFormat="1" ht="12.75" customHeight="1" x14ac:dyDescent="0.2">
      <c r="A283" s="143"/>
      <c r="B283" s="144"/>
      <c r="C283" s="205"/>
      <c r="D283" s="146"/>
      <c r="E283" s="146"/>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s="21" customFormat="1" ht="12.75" customHeight="1" x14ac:dyDescent="0.2">
      <c r="A284" s="143"/>
      <c r="B284" s="144"/>
      <c r="C284" s="205"/>
      <c r="D284" s="146"/>
      <c r="E284" s="146"/>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s="21" customFormat="1" ht="12.75" customHeight="1" x14ac:dyDescent="0.2">
      <c r="A285" s="143"/>
      <c r="B285" s="144"/>
      <c r="C285" s="205"/>
      <c r="D285" s="146"/>
      <c r="E285" s="146"/>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s="21" customFormat="1" ht="12.75" customHeight="1" x14ac:dyDescent="0.2">
      <c r="A286" s="143"/>
      <c r="B286" s="144"/>
      <c r="C286" s="205"/>
      <c r="D286" s="146"/>
      <c r="E286" s="146"/>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s="21" customFormat="1" ht="12.75" customHeight="1" x14ac:dyDescent="0.2">
      <c r="A287" s="143"/>
      <c r="B287" s="144"/>
      <c r="C287" s="205"/>
      <c r="D287" s="146"/>
      <c r="E287" s="146"/>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s="21" customFormat="1" ht="12.75" customHeight="1" x14ac:dyDescent="0.2">
      <c r="A288" s="143"/>
      <c r="B288" s="144"/>
      <c r="C288" s="205"/>
      <c r="D288" s="146"/>
      <c r="E288" s="146"/>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s="21" customFormat="1" ht="12.75" customHeight="1" x14ac:dyDescent="0.2">
      <c r="A289" s="143"/>
      <c r="B289" s="144"/>
      <c r="C289" s="205"/>
      <c r="D289" s="146"/>
      <c r="E289" s="146"/>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s="21" customFormat="1" ht="12.75" customHeight="1" x14ac:dyDescent="0.2">
      <c r="A290" s="143"/>
      <c r="B290" s="144"/>
      <c r="C290" s="205"/>
      <c r="D290" s="146"/>
      <c r="E290" s="146"/>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s="21" customFormat="1" ht="12.75" customHeight="1" x14ac:dyDescent="0.2">
      <c r="A291" s="143"/>
      <c r="B291" s="144"/>
      <c r="C291" s="205"/>
      <c r="D291" s="146"/>
      <c r="E291" s="146"/>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s="21" customFormat="1" ht="12.75" customHeight="1" x14ac:dyDescent="0.2">
      <c r="A292" s="143"/>
      <c r="B292" s="144"/>
      <c r="C292" s="205"/>
      <c r="D292" s="146"/>
      <c r="E292" s="146"/>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s="21" customFormat="1" ht="12.75" customHeight="1" x14ac:dyDescent="0.2">
      <c r="A293" s="143"/>
      <c r="B293" s="144"/>
      <c r="C293" s="205"/>
      <c r="D293" s="146"/>
      <c r="E293" s="146"/>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s="21" customFormat="1" ht="12.75" customHeight="1" x14ac:dyDescent="0.2">
      <c r="A294" s="143"/>
      <c r="B294" s="144"/>
      <c r="C294" s="205"/>
      <c r="D294" s="146"/>
      <c r="E294" s="146"/>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s="21" customFormat="1" ht="12.75" customHeight="1" x14ac:dyDescent="0.2">
      <c r="A295" s="143"/>
      <c r="B295" s="144"/>
      <c r="C295" s="205"/>
      <c r="D295" s="146"/>
      <c r="E295" s="146"/>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s="21" customFormat="1" ht="12.75" customHeight="1" x14ac:dyDescent="0.2">
      <c r="A296" s="143"/>
      <c r="B296" s="144"/>
      <c r="C296" s="205"/>
      <c r="D296" s="146"/>
      <c r="E296" s="146"/>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s="21" customFormat="1" ht="12.75" customHeight="1" x14ac:dyDescent="0.2">
      <c r="A297" s="143"/>
      <c r="B297" s="144"/>
      <c r="C297" s="205"/>
      <c r="D297" s="146"/>
      <c r="E297" s="146"/>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s="21" customFormat="1" ht="12.75" customHeight="1" x14ac:dyDescent="0.2">
      <c r="A298" s="143"/>
      <c r="B298" s="144"/>
      <c r="C298" s="205"/>
      <c r="D298" s="146"/>
      <c r="E298" s="146"/>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s="21" customFormat="1" ht="12.75" customHeight="1" x14ac:dyDescent="0.2">
      <c r="A299" s="143"/>
      <c r="B299" s="144"/>
      <c r="C299" s="205"/>
      <c r="D299" s="146"/>
      <c r="E299" s="146"/>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s="21" customFormat="1" ht="12.75" customHeight="1" x14ac:dyDescent="0.2">
      <c r="A300" s="143"/>
      <c r="B300" s="144"/>
      <c r="C300" s="205"/>
      <c r="D300" s="146"/>
      <c r="E300" s="146"/>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s="21" customFormat="1" ht="12.75" customHeight="1" x14ac:dyDescent="0.2">
      <c r="A301" s="143"/>
      <c r="B301" s="144"/>
      <c r="C301" s="205"/>
      <c r="D301" s="146"/>
      <c r="E301" s="146"/>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s="21" customFormat="1" ht="12.75" customHeight="1" x14ac:dyDescent="0.2">
      <c r="A302" s="143"/>
      <c r="B302" s="144"/>
      <c r="C302" s="205"/>
      <c r="D302" s="146"/>
      <c r="E302" s="146"/>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s="21" customFormat="1" ht="12.75" customHeight="1" x14ac:dyDescent="0.2">
      <c r="A303" s="143"/>
      <c r="B303" s="144"/>
      <c r="C303" s="205"/>
      <c r="D303" s="146"/>
      <c r="E303" s="146"/>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s="21" customFormat="1" ht="12.75" customHeight="1" x14ac:dyDescent="0.2">
      <c r="A304" s="143"/>
      <c r="B304" s="144"/>
      <c r="C304" s="205"/>
      <c r="D304" s="146"/>
      <c r="E304" s="146"/>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s="21" customFormat="1" ht="12.75" customHeight="1" x14ac:dyDescent="0.2">
      <c r="A305" s="143"/>
      <c r="B305" s="144"/>
      <c r="C305" s="205"/>
      <c r="D305" s="146"/>
      <c r="E305" s="146"/>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s="21" customFormat="1" ht="12.75" customHeight="1" x14ac:dyDescent="0.2">
      <c r="A306" s="143"/>
      <c r="B306" s="144"/>
      <c r="C306" s="205"/>
      <c r="D306" s="146"/>
      <c r="E306" s="146"/>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s="21" customFormat="1" ht="12.75" customHeight="1" x14ac:dyDescent="0.2">
      <c r="A307" s="143"/>
      <c r="B307" s="144"/>
      <c r="C307" s="205"/>
      <c r="D307" s="146"/>
      <c r="E307" s="146"/>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s="21" customFormat="1" ht="12.75" customHeight="1" x14ac:dyDescent="0.2">
      <c r="A308" s="143"/>
      <c r="B308" s="144"/>
      <c r="C308" s="205"/>
      <c r="D308" s="146"/>
      <c r="E308" s="146"/>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s="21" customFormat="1" ht="12.75" customHeight="1" x14ac:dyDescent="0.2">
      <c r="A309" s="143"/>
      <c r="B309" s="144"/>
      <c r="C309" s="205"/>
      <c r="D309" s="146"/>
      <c r="E309" s="146"/>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s="21" customFormat="1" ht="12.75" customHeight="1" x14ac:dyDescent="0.2">
      <c r="A310" s="143"/>
      <c r="B310" s="144"/>
      <c r="C310" s="205"/>
      <c r="D310" s="146"/>
      <c r="E310" s="146"/>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s="21" customFormat="1" ht="12.75" customHeight="1" x14ac:dyDescent="0.2">
      <c r="A311" s="143"/>
      <c r="B311" s="144"/>
      <c r="C311" s="205"/>
      <c r="D311" s="146"/>
      <c r="E311" s="146"/>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s="21" customFormat="1" ht="12.75" customHeight="1" x14ac:dyDescent="0.2">
      <c r="A312" s="143"/>
      <c r="B312" s="144"/>
      <c r="C312" s="205"/>
      <c r="D312" s="146"/>
      <c r="E312" s="146"/>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s="21" customFormat="1" ht="12.75" customHeight="1" x14ac:dyDescent="0.2">
      <c r="A313" s="143"/>
      <c r="B313" s="144"/>
      <c r="C313" s="205"/>
      <c r="D313" s="146"/>
      <c r="E313" s="146"/>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s="21" customFormat="1" ht="12.75" customHeight="1" x14ac:dyDescent="0.2">
      <c r="A314" s="143"/>
      <c r="B314" s="144"/>
      <c r="C314" s="205"/>
      <c r="D314" s="146"/>
      <c r="E314" s="146"/>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s="21" customFormat="1" ht="12.75" customHeight="1" x14ac:dyDescent="0.2">
      <c r="A315" s="143"/>
      <c r="B315" s="144"/>
      <c r="C315" s="205"/>
      <c r="D315" s="146"/>
      <c r="E315" s="146"/>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s="21" customFormat="1" ht="12.75" customHeight="1" x14ac:dyDescent="0.2">
      <c r="A316" s="143"/>
      <c r="B316" s="144"/>
      <c r="C316" s="205"/>
      <c r="D316" s="146"/>
      <c r="E316" s="146"/>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s="21" customFormat="1" ht="12.75" customHeight="1" x14ac:dyDescent="0.2">
      <c r="A317" s="143"/>
      <c r="B317" s="144"/>
      <c r="C317" s="205"/>
      <c r="D317" s="146"/>
      <c r="E317" s="146"/>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s="21" customFormat="1" ht="12.75" customHeight="1" x14ac:dyDescent="0.2">
      <c r="A318" s="143"/>
      <c r="B318" s="144"/>
      <c r="C318" s="205"/>
      <c r="D318" s="146"/>
      <c r="E318" s="146"/>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s="21" customFormat="1" ht="12.75" customHeight="1" x14ac:dyDescent="0.2">
      <c r="A319" s="143"/>
      <c r="B319" s="144"/>
      <c r="C319" s="205"/>
      <c r="D319" s="146"/>
      <c r="E319" s="146"/>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s="21" customFormat="1" ht="12.75" customHeight="1" x14ac:dyDescent="0.2">
      <c r="A320" s="143"/>
      <c r="B320" s="144"/>
      <c r="C320" s="205"/>
      <c r="D320" s="146"/>
      <c r="E320" s="146"/>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s="21" customFormat="1" ht="12.75" customHeight="1" x14ac:dyDescent="0.2">
      <c r="A321" s="143"/>
      <c r="B321" s="144"/>
      <c r="C321" s="205"/>
      <c r="D321" s="146"/>
      <c r="E321" s="146"/>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s="21" customFormat="1" ht="12.75" customHeight="1" x14ac:dyDescent="0.2">
      <c r="A322" s="143"/>
      <c r="B322" s="144"/>
      <c r="C322" s="205"/>
      <c r="D322" s="146"/>
      <c r="E322" s="146"/>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s="21" customFormat="1" ht="12.75" customHeight="1" x14ac:dyDescent="0.2">
      <c r="A323" s="143"/>
      <c r="B323" s="144"/>
      <c r="C323" s="205"/>
      <c r="D323" s="146"/>
      <c r="E323" s="146"/>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s="21" customFormat="1" ht="12.75" customHeight="1" x14ac:dyDescent="0.2">
      <c r="A324" s="143"/>
      <c r="B324" s="144"/>
      <c r="C324" s="205"/>
      <c r="D324" s="146"/>
      <c r="E324" s="146"/>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s="21" customFormat="1" ht="12.75" customHeight="1" x14ac:dyDescent="0.2">
      <c r="A325" s="143"/>
      <c r="B325" s="144"/>
      <c r="C325" s="205"/>
      <c r="D325" s="146"/>
      <c r="E325" s="146"/>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s="21" customFormat="1" ht="12.75" customHeight="1" x14ac:dyDescent="0.2">
      <c r="A326" s="143"/>
      <c r="B326" s="144"/>
      <c r="C326" s="205"/>
      <c r="D326" s="146"/>
      <c r="E326" s="146"/>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s="21" customFormat="1" ht="12.75" customHeight="1" x14ac:dyDescent="0.2">
      <c r="A327" s="143"/>
      <c r="B327" s="144"/>
      <c r="C327" s="205"/>
      <c r="D327" s="146"/>
      <c r="E327" s="146"/>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s="21" customFormat="1" ht="12.75" customHeight="1" x14ac:dyDescent="0.2">
      <c r="A328" s="143"/>
      <c r="B328" s="144"/>
      <c r="C328" s="205"/>
      <c r="D328" s="146"/>
      <c r="E328" s="146"/>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s="21" customFormat="1" ht="12.75" customHeight="1" x14ac:dyDescent="0.2">
      <c r="A329" s="143"/>
      <c r="B329" s="144"/>
      <c r="C329" s="205"/>
      <c r="D329" s="146"/>
      <c r="E329" s="146"/>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s="21" customFormat="1" ht="12.75" customHeight="1" x14ac:dyDescent="0.2">
      <c r="A330" s="143"/>
      <c r="B330" s="144"/>
      <c r="C330" s="205"/>
      <c r="D330" s="146"/>
      <c r="E330" s="146"/>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s="21" customFormat="1" ht="12.75" customHeight="1" x14ac:dyDescent="0.2">
      <c r="A331" s="143"/>
      <c r="B331" s="144"/>
      <c r="C331" s="205"/>
      <c r="D331" s="146"/>
      <c r="E331" s="146"/>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s="21" customFormat="1" ht="12.75" customHeight="1" x14ac:dyDescent="0.2">
      <c r="A332" s="143"/>
      <c r="B332" s="144"/>
      <c r="C332" s="205"/>
      <c r="D332" s="146"/>
      <c r="E332" s="146"/>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s="21" customFormat="1" ht="12.75" customHeight="1" x14ac:dyDescent="0.2">
      <c r="A333" s="143"/>
      <c r="B333" s="144"/>
      <c r="C333" s="205"/>
      <c r="D333" s="146"/>
      <c r="E333" s="146"/>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s="21" customFormat="1" ht="12.75" customHeight="1" x14ac:dyDescent="0.2">
      <c r="A334" s="143"/>
      <c r="B334" s="144"/>
      <c r="C334" s="205"/>
      <c r="D334" s="146"/>
      <c r="E334" s="146"/>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s="21" customFormat="1" ht="12.75" customHeight="1" x14ac:dyDescent="0.2">
      <c r="A335" s="143"/>
      <c r="B335" s="144"/>
      <c r="C335" s="205"/>
      <c r="D335" s="146"/>
      <c r="E335" s="146"/>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s="21" customFormat="1" ht="12.75" customHeight="1" x14ac:dyDescent="0.2">
      <c r="A336" s="143"/>
      <c r="B336" s="144"/>
      <c r="C336" s="205"/>
      <c r="D336" s="146"/>
      <c r="E336" s="146"/>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s="21" customFormat="1" ht="12.75" customHeight="1" x14ac:dyDescent="0.2">
      <c r="A337" s="143"/>
      <c r="B337" s="144"/>
      <c r="C337" s="205"/>
      <c r="D337" s="146"/>
      <c r="E337" s="146"/>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s="21" customFormat="1" ht="12.75" customHeight="1" x14ac:dyDescent="0.2">
      <c r="A338" s="143"/>
      <c r="B338" s="144"/>
      <c r="C338" s="205"/>
      <c r="D338" s="146"/>
      <c r="E338" s="146"/>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s="21" customFormat="1" ht="12.75" customHeight="1" x14ac:dyDescent="0.2">
      <c r="A339" s="143"/>
      <c r="B339" s="144"/>
      <c r="C339" s="205"/>
      <c r="D339" s="146"/>
      <c r="E339" s="146"/>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s="21" customFormat="1" ht="12.75" customHeight="1" x14ac:dyDescent="0.2">
      <c r="A340" s="143"/>
      <c r="B340" s="144"/>
      <c r="C340" s="205"/>
      <c r="D340" s="146"/>
      <c r="E340" s="146"/>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s="21" customFormat="1" ht="12.75" customHeight="1" x14ac:dyDescent="0.2">
      <c r="A341" s="143"/>
      <c r="B341" s="144"/>
      <c r="C341" s="205"/>
      <c r="D341" s="146"/>
      <c r="E341" s="146"/>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H21" sqref="H21"/>
    </sheetView>
  </sheetViews>
  <sheetFormatPr defaultColWidth="40"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5"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44</v>
      </c>
      <c r="C3" s="94" t="s">
        <v>45</v>
      </c>
      <c r="D3" s="197"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
      <c r="A4" s="161">
        <v>1</v>
      </c>
      <c r="B4" s="162">
        <v>2</v>
      </c>
      <c r="C4" s="163" t="s">
        <v>63</v>
      </c>
      <c r="D4" s="163">
        <v>4</v>
      </c>
      <c r="E4" s="164">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3016</v>
      </c>
      <c r="B5" s="211" t="s">
        <v>3017</v>
      </c>
      <c r="C5" s="212" t="s">
        <v>3016</v>
      </c>
      <c r="D5" s="200">
        <f>D6+D22</f>
        <v>0</v>
      </c>
      <c r="E5" s="213">
        <f>E6+E22</f>
        <v>26095.43</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53" t="s">
        <v>3018</v>
      </c>
      <c r="D6" s="106">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3020</v>
      </c>
      <c r="C7" s="153" t="s">
        <v>3021</v>
      </c>
      <c r="D7" s="106">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3022</v>
      </c>
      <c r="C8" s="153" t="s">
        <v>3023</v>
      </c>
      <c r="D8" s="108"/>
      <c r="E8" s="218"/>
      <c r="F8" s="214"/>
      <c r="G8" s="214"/>
      <c r="H8" s="214"/>
      <c r="I8" s="214"/>
      <c r="J8" s="214"/>
      <c r="K8" s="214"/>
      <c r="L8" s="214"/>
      <c r="M8" s="214"/>
      <c r="N8" s="214"/>
      <c r="O8" s="214"/>
      <c r="P8" s="214"/>
      <c r="Q8" s="214"/>
      <c r="R8" s="214"/>
      <c r="S8" s="214"/>
      <c r="T8" s="214"/>
      <c r="U8" s="214"/>
    </row>
    <row r="9" spans="1:24" ht="13.5" customHeight="1" x14ac:dyDescent="0.2">
      <c r="A9" s="215"/>
      <c r="B9" s="216" t="s">
        <v>3024</v>
      </c>
      <c r="C9" s="153" t="s">
        <v>3025</v>
      </c>
      <c r="D9" s="108"/>
      <c r="E9" s="218"/>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53" t="s">
        <v>3026</v>
      </c>
      <c r="D10" s="108"/>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53" t="s">
        <v>3027</v>
      </c>
      <c r="D11" s="112"/>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53" t="s">
        <v>3029</v>
      </c>
      <c r="D12" s="108"/>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53" t="s">
        <v>3031</v>
      </c>
      <c r="D13" s="108"/>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3032</v>
      </c>
      <c r="C14" s="153" t="s">
        <v>3033</v>
      </c>
      <c r="D14" s="106">
        <f>SUM(D15:D21)</f>
        <v>0</v>
      </c>
      <c r="E14" s="106">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53" t="s">
        <v>3035</v>
      </c>
      <c r="D15" s="108"/>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3036</v>
      </c>
      <c r="C16" s="153" t="s">
        <v>3037</v>
      </c>
      <c r="D16" s="112"/>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53" t="s">
        <v>3039</v>
      </c>
      <c r="D17" s="112"/>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53" t="s">
        <v>3041</v>
      </c>
      <c r="D18" s="112"/>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53" t="s">
        <v>3043</v>
      </c>
      <c r="D19" s="112"/>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53" t="s">
        <v>3045</v>
      </c>
      <c r="D20" s="112"/>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53" t="s">
        <v>3047</v>
      </c>
      <c r="D21" s="108"/>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53" t="s">
        <v>3048</v>
      </c>
      <c r="D22" s="106">
        <f>D23+D30</f>
        <v>0</v>
      </c>
      <c r="E22" s="217">
        <f>E23+E30</f>
        <v>26095.43</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53" t="s">
        <v>3051</v>
      </c>
      <c r="D23" s="106">
        <f>SUM(D24:D29)</f>
        <v>0</v>
      </c>
      <c r="E23" s="217">
        <f>SUM(E24:E29)</f>
        <v>26095.43</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53" t="s">
        <v>3052</v>
      </c>
      <c r="D24" s="108"/>
      <c r="E24" s="218">
        <v>26095.43</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53" t="s">
        <v>3053</v>
      </c>
      <c r="D25" s="108"/>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53" t="s">
        <v>3054</v>
      </c>
      <c r="D26" s="108"/>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53" t="s">
        <v>3055</v>
      </c>
      <c r="D27" s="112"/>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53" t="s">
        <v>3056</v>
      </c>
      <c r="D28" s="108"/>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53" t="s">
        <v>3057</v>
      </c>
      <c r="D29" s="108"/>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53" t="s">
        <v>3059</v>
      </c>
      <c r="D30" s="106">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53" t="s">
        <v>3060</v>
      </c>
      <c r="D31" s="108"/>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3036</v>
      </c>
      <c r="C32" s="153" t="s">
        <v>3061</v>
      </c>
      <c r="D32" s="112"/>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53" t="s">
        <v>3062</v>
      </c>
      <c r="D33" s="112"/>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53" t="s">
        <v>3063</v>
      </c>
      <c r="D34" s="112"/>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53" t="s">
        <v>3064</v>
      </c>
      <c r="D35" s="112"/>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53" t="s">
        <v>3065</v>
      </c>
      <c r="D36" s="112"/>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53" t="s">
        <v>3066</v>
      </c>
      <c r="D37" s="108"/>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53" t="s">
        <v>3067</v>
      </c>
      <c r="D38" s="106">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53" t="s">
        <v>3069</v>
      </c>
      <c r="D39" s="106">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53" t="s">
        <v>3072</v>
      </c>
      <c r="D40" s="108"/>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53" t="s">
        <v>3074</v>
      </c>
      <c r="D41" s="108"/>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53" t="s">
        <v>3076</v>
      </c>
      <c r="D42" s="112"/>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53" t="s">
        <v>3078</v>
      </c>
      <c r="D43" s="108"/>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53" t="s">
        <v>3079</v>
      </c>
      <c r="D44" s="106">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53" t="s">
        <v>3081</v>
      </c>
      <c r="D45" s="108"/>
      <c r="E45" s="218"/>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53" t="s">
        <v>3082</v>
      </c>
      <c r="D46" s="108"/>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53" t="s">
        <v>3083</v>
      </c>
      <c r="D47" s="112"/>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19"/>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5"/>
      <c r="G51" s="165"/>
      <c r="H51" s="165"/>
      <c r="I51" s="165"/>
      <c r="J51" s="165"/>
      <c r="K51" s="165"/>
      <c r="L51" s="165"/>
      <c r="M51" s="165"/>
      <c r="N51" s="165"/>
      <c r="O51" s="165"/>
      <c r="P51" s="165"/>
      <c r="Q51" s="165"/>
      <c r="R51" s="165"/>
      <c r="S51" s="165"/>
      <c r="T51" s="165"/>
      <c r="U51" s="165"/>
    </row>
    <row r="52" spans="1:21" ht="12" customHeight="1" x14ac:dyDescent="0.2">
      <c r="A52" s="143"/>
      <c r="B52" s="144"/>
      <c r="C52" s="223"/>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3"/>
      <c r="B53" s="144"/>
      <c r="C53" s="223"/>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3"/>
      <c r="B54" s="144"/>
      <c r="C54" s="223"/>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107" sqref="D107 D107"/>
    </sheetView>
  </sheetViews>
  <sheetFormatPr defaultColWidth="40"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5"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44</v>
      </c>
      <c r="C3" s="94" t="s">
        <v>45</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61">
        <v>1</v>
      </c>
      <c r="B4" s="162">
        <v>2</v>
      </c>
      <c r="C4" s="162"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199" t="s">
        <v>3088</v>
      </c>
      <c r="D5" s="233">
        <v>62539.88</v>
      </c>
      <c r="E5" s="214"/>
      <c r="F5" s="214"/>
      <c r="G5" s="214"/>
      <c r="H5" s="214"/>
      <c r="I5" s="214"/>
      <c r="J5" s="214"/>
      <c r="K5" s="214"/>
      <c r="L5" s="214"/>
      <c r="M5" s="214"/>
      <c r="N5" s="214"/>
      <c r="O5" s="214"/>
      <c r="P5" s="214"/>
      <c r="Q5" s="214"/>
      <c r="R5" s="214"/>
      <c r="S5" s="214"/>
      <c r="T5" s="214"/>
      <c r="U5" s="214"/>
    </row>
    <row r="6" spans="1:24" ht="24" customHeight="1" x14ac:dyDescent="0.2">
      <c r="A6" s="234"/>
      <c r="B6" s="153" t="s">
        <v>3089</v>
      </c>
      <c r="C6" s="202" t="s">
        <v>3090</v>
      </c>
      <c r="D6" s="235">
        <f>D7+D8+D17+D18+D24</f>
        <v>920090.89999999991</v>
      </c>
      <c r="E6" s="236"/>
      <c r="F6" s="214"/>
      <c r="G6" s="214"/>
      <c r="H6" s="214"/>
      <c r="I6" s="214"/>
      <c r="J6" s="214"/>
      <c r="K6" s="214"/>
      <c r="L6" s="214"/>
      <c r="M6" s="214"/>
      <c r="N6" s="214"/>
      <c r="O6" s="214"/>
      <c r="P6" s="214"/>
      <c r="Q6" s="214"/>
      <c r="R6" s="214"/>
      <c r="S6" s="214"/>
      <c r="T6" s="214"/>
      <c r="U6" s="214"/>
    </row>
    <row r="7" spans="1:24" ht="12.75" customHeight="1" x14ac:dyDescent="0.2">
      <c r="A7" s="234"/>
      <c r="B7" s="237" t="s">
        <v>3091</v>
      </c>
      <c r="C7" s="202" t="s">
        <v>3092</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2345</v>
      </c>
      <c r="B8" s="237" t="s">
        <v>3093</v>
      </c>
      <c r="C8" s="202" t="s">
        <v>3094</v>
      </c>
      <c r="D8" s="235">
        <f>SUM(D9:D16)</f>
        <v>897464.44</v>
      </c>
      <c r="E8" s="214"/>
      <c r="F8" s="214"/>
      <c r="G8" s="214"/>
      <c r="H8" s="214"/>
      <c r="I8" s="214"/>
      <c r="J8" s="214"/>
      <c r="K8" s="214"/>
      <c r="L8" s="214"/>
      <c r="M8" s="214"/>
      <c r="N8" s="214"/>
      <c r="O8" s="214"/>
      <c r="P8" s="214"/>
      <c r="Q8" s="214"/>
      <c r="R8" s="214"/>
      <c r="S8" s="214"/>
      <c r="T8" s="214"/>
      <c r="U8" s="214"/>
    </row>
    <row r="9" spans="1:24" ht="12.75" customHeight="1" x14ac:dyDescent="0.2">
      <c r="A9" s="84" t="s">
        <v>2347</v>
      </c>
      <c r="B9" s="85" t="s">
        <v>2348</v>
      </c>
      <c r="C9" s="202" t="s">
        <v>3095</v>
      </c>
      <c r="D9" s="218">
        <v>738689.86</v>
      </c>
      <c r="E9" s="214"/>
      <c r="F9" s="214"/>
      <c r="G9" s="214"/>
      <c r="H9" s="214"/>
      <c r="I9" s="214"/>
      <c r="J9" s="214"/>
      <c r="K9" s="214"/>
      <c r="L9" s="214"/>
      <c r="M9" s="214"/>
      <c r="N9" s="214"/>
      <c r="O9" s="214"/>
      <c r="P9" s="214"/>
      <c r="Q9" s="214"/>
      <c r="R9" s="214"/>
      <c r="S9" s="214"/>
      <c r="T9" s="214"/>
      <c r="U9" s="214"/>
    </row>
    <row r="10" spans="1:24" ht="12.75" customHeight="1" x14ac:dyDescent="0.2">
      <c r="A10" s="84" t="s">
        <v>2349</v>
      </c>
      <c r="B10" s="85" t="s">
        <v>2350</v>
      </c>
      <c r="C10" s="202" t="s">
        <v>3096</v>
      </c>
      <c r="D10" s="218">
        <v>158667.96</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2351</v>
      </c>
      <c r="B11" s="85" t="s">
        <v>3097</v>
      </c>
      <c r="C11" s="202" t="s">
        <v>3098</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2359</v>
      </c>
      <c r="B12" s="85"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10" t="s">
        <v>2361</v>
      </c>
      <c r="B13" s="107" t="s">
        <v>3100</v>
      </c>
      <c r="C13" s="202" t="s">
        <v>3101</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10" t="s">
        <v>2377</v>
      </c>
      <c r="B14" s="107" t="s">
        <v>2378</v>
      </c>
      <c r="C14" s="202" t="s">
        <v>3102</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10" t="s">
        <v>2379</v>
      </c>
      <c r="B15" s="107" t="s">
        <v>2380</v>
      </c>
      <c r="C15" s="202" t="s">
        <v>3103</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
      <c r="A16" s="110" t="s">
        <v>2381</v>
      </c>
      <c r="B16" s="107" t="s">
        <v>2382</v>
      </c>
      <c r="C16" s="202" t="s">
        <v>3104</v>
      </c>
      <c r="D16" s="218">
        <v>106.62</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53" t="s">
        <v>3073</v>
      </c>
      <c r="C17" s="202" t="s">
        <v>3105</v>
      </c>
      <c r="D17" s="218">
        <v>19068.830000000002</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3106</v>
      </c>
      <c r="B18" s="237" t="s">
        <v>3107</v>
      </c>
      <c r="C18" s="202" t="s">
        <v>3108</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3109</v>
      </c>
      <c r="B19" s="85"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3112</v>
      </c>
      <c r="B20" s="85"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3114</v>
      </c>
      <c r="B21" s="85"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3116</v>
      </c>
      <c r="B22" s="85"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3119</v>
      </c>
      <c r="B23" s="85"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2477</v>
      </c>
      <c r="B24" s="153" t="s">
        <v>3122</v>
      </c>
      <c r="C24" s="153" t="s">
        <v>3123</v>
      </c>
      <c r="D24" s="140">
        <v>3557.63</v>
      </c>
      <c r="E24" s="236"/>
      <c r="F24" s="214"/>
      <c r="G24" s="214"/>
      <c r="H24" s="214"/>
      <c r="I24" s="214"/>
      <c r="J24" s="214"/>
      <c r="K24" s="214"/>
      <c r="L24" s="214"/>
      <c r="M24" s="214"/>
      <c r="N24" s="214"/>
      <c r="O24" s="214"/>
      <c r="P24" s="214"/>
      <c r="Q24" s="214"/>
      <c r="R24" s="214"/>
      <c r="S24" s="214"/>
      <c r="T24" s="214"/>
      <c r="U24" s="214"/>
    </row>
    <row r="25" spans="1:21" ht="24" customHeight="1" x14ac:dyDescent="0.2">
      <c r="A25" s="84"/>
      <c r="B25" s="153" t="s">
        <v>3124</v>
      </c>
      <c r="C25" s="202" t="s">
        <v>3125</v>
      </c>
      <c r="D25" s="235">
        <f>D26+D27+D36+D37+D43</f>
        <v>915523.71</v>
      </c>
      <c r="E25" s="236"/>
      <c r="F25" s="214"/>
      <c r="G25" s="214"/>
      <c r="H25" s="214"/>
      <c r="I25" s="214"/>
      <c r="J25" s="214"/>
      <c r="K25" s="214"/>
      <c r="L25" s="214"/>
      <c r="M25" s="214"/>
      <c r="N25" s="214"/>
      <c r="O25" s="214"/>
      <c r="P25" s="214"/>
      <c r="Q25" s="214"/>
      <c r="R25" s="214"/>
      <c r="S25" s="214"/>
      <c r="T25" s="214"/>
      <c r="U25" s="214"/>
    </row>
    <row r="26" spans="1:21" ht="12.75" customHeight="1" x14ac:dyDescent="0.2">
      <c r="A26" s="84"/>
      <c r="B26" s="237" t="s">
        <v>3091</v>
      </c>
      <c r="C26" s="202"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2345</v>
      </c>
      <c r="B27" s="237" t="s">
        <v>3127</v>
      </c>
      <c r="C27" s="202" t="s">
        <v>3128</v>
      </c>
      <c r="D27" s="235">
        <f>SUM(D28:D35)</f>
        <v>894054.05999999994</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2347</v>
      </c>
      <c r="B28" s="85" t="s">
        <v>2348</v>
      </c>
      <c r="C28" s="202" t="s">
        <v>3129</v>
      </c>
      <c r="D28" s="218">
        <v>736332.74</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2349</v>
      </c>
      <c r="B29" s="85" t="s">
        <v>2350</v>
      </c>
      <c r="C29" s="202" t="s">
        <v>3130</v>
      </c>
      <c r="D29" s="218">
        <v>157614.70000000001</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2351</v>
      </c>
      <c r="B30" s="85" t="s">
        <v>3097</v>
      </c>
      <c r="C30" s="202" t="s">
        <v>3131</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2359</v>
      </c>
      <c r="B31" s="85"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2361</v>
      </c>
      <c r="B32" s="107" t="s">
        <v>3100</v>
      </c>
      <c r="C32" s="202" t="s">
        <v>3133</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84" t="s">
        <v>2377</v>
      </c>
      <c r="B33" s="107" t="s">
        <v>2378</v>
      </c>
      <c r="C33" s="202" t="s">
        <v>3134</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2379</v>
      </c>
      <c r="B34" s="107" t="s">
        <v>2380</v>
      </c>
      <c r="C34" s="202" t="s">
        <v>3135</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
      <c r="A35" s="84" t="s">
        <v>2381</v>
      </c>
      <c r="B35" s="107" t="s">
        <v>2382</v>
      </c>
      <c r="C35" s="202" t="s">
        <v>3136</v>
      </c>
      <c r="D35" s="218">
        <v>106.62</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2383</v>
      </c>
      <c r="B36" s="237" t="s">
        <v>3073</v>
      </c>
      <c r="C36" s="202" t="s">
        <v>3137</v>
      </c>
      <c r="D36" s="218">
        <v>18611.259999999998</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3106</v>
      </c>
      <c r="B37" s="237" t="s">
        <v>3138</v>
      </c>
      <c r="C37" s="202" t="s">
        <v>3139</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3109</v>
      </c>
      <c r="B38" s="85"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3112</v>
      </c>
      <c r="B39" s="85"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3114</v>
      </c>
      <c r="B40" s="85"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3143</v>
      </c>
      <c r="B41" s="85" t="s">
        <v>3117</v>
      </c>
      <c r="C41" s="202" t="s">
        <v>3144</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3119</v>
      </c>
      <c r="B42" s="85"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53" t="s">
        <v>3122</v>
      </c>
      <c r="C43" s="153" t="s">
        <v>3146</v>
      </c>
      <c r="D43" s="140">
        <v>2858.39</v>
      </c>
      <c r="E43" s="236"/>
      <c r="F43" s="214"/>
      <c r="G43" s="214"/>
      <c r="H43" s="214"/>
      <c r="I43" s="214"/>
      <c r="J43" s="214"/>
      <c r="K43" s="214"/>
      <c r="L43" s="214"/>
      <c r="M43" s="214"/>
      <c r="N43" s="214"/>
      <c r="O43" s="214"/>
      <c r="P43" s="214"/>
      <c r="Q43" s="214"/>
      <c r="R43" s="214"/>
      <c r="S43" s="214"/>
      <c r="T43" s="214"/>
      <c r="U43" s="214"/>
    </row>
    <row r="44" spans="1:21" ht="24" customHeight="1" x14ac:dyDescent="0.2">
      <c r="A44" s="84"/>
      <c r="B44" s="237" t="s">
        <v>3147</v>
      </c>
      <c r="C44" s="202" t="s">
        <v>3148</v>
      </c>
      <c r="D44" s="235">
        <f>D5+D6-D25</f>
        <v>67107.069999999949</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3" t="s">
        <v>3149</v>
      </c>
      <c r="C45" s="202" t="s">
        <v>3150</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84"/>
      <c r="B46" s="237" t="s">
        <v>3151</v>
      </c>
      <c r="C46" s="202" t="s">
        <v>3152</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85"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5"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5"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5"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2345</v>
      </c>
      <c r="B51" s="153" t="s">
        <v>3161</v>
      </c>
      <c r="C51" s="202" t="s">
        <v>3162</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2347</v>
      </c>
      <c r="B52" s="237" t="s">
        <v>3163</v>
      </c>
      <c r="C52" s="202" t="s">
        <v>3164</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5"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5"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85"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5"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2349</v>
      </c>
      <c r="B57" s="237" t="s">
        <v>3169</v>
      </c>
      <c r="C57" s="202" t="s">
        <v>3170</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5" t="s">
        <v>3153</v>
      </c>
      <c r="C58" s="202" t="s">
        <v>3171</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5" t="s">
        <v>3155</v>
      </c>
      <c r="C59" s="202"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5"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5"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2351</v>
      </c>
      <c r="B62" s="237" t="s">
        <v>3175</v>
      </c>
      <c r="C62" s="202" t="s">
        <v>3176</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5"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5"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85"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5"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2359</v>
      </c>
      <c r="B67" s="237" t="s">
        <v>3181</v>
      </c>
      <c r="C67" s="202" t="s">
        <v>3182</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5"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5"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5"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5"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2361</v>
      </c>
      <c r="B72" s="153" t="s">
        <v>3187</v>
      </c>
      <c r="C72" s="202" t="s">
        <v>3188</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84"/>
      <c r="B73" s="85"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5"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5"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5"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2377</v>
      </c>
      <c r="B77" s="237" t="s">
        <v>3193</v>
      </c>
      <c r="C77" s="202" t="s">
        <v>3194</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5" t="s">
        <v>3153</v>
      </c>
      <c r="C78" s="202" t="s">
        <v>3195</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5"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5"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85"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2379</v>
      </c>
      <c r="B82" s="239" t="s">
        <v>3199</v>
      </c>
      <c r="C82" s="202" t="s">
        <v>3200</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85" t="s">
        <v>3153</v>
      </c>
      <c r="C83" s="202"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85"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85"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85"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2381</v>
      </c>
      <c r="B87" s="240" t="s">
        <v>3205</v>
      </c>
      <c r="C87" s="202" t="s">
        <v>3206</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85"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85"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85"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85"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2383</v>
      </c>
      <c r="B92" s="237" t="s">
        <v>3211</v>
      </c>
      <c r="C92" s="202" t="s">
        <v>3212</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85" t="s">
        <v>3153</v>
      </c>
      <c r="C93" s="202" t="s">
        <v>3213</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85" t="s">
        <v>3155</v>
      </c>
      <c r="C94" s="202"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5"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5"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3106</v>
      </c>
      <c r="B97" s="237" t="s">
        <v>3217</v>
      </c>
      <c r="C97" s="202" t="s">
        <v>3218</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3109</v>
      </c>
      <c r="B98" s="85"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3112</v>
      </c>
      <c r="B99" s="85"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3114</v>
      </c>
      <c r="B100" s="85"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3143</v>
      </c>
      <c r="B101" s="85"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3119</v>
      </c>
      <c r="B102" s="85"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53" t="s">
        <v>3122</v>
      </c>
      <c r="C103" s="153" t="s">
        <v>3224</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3" t="s">
        <v>3225</v>
      </c>
      <c r="C104" s="202" t="s">
        <v>3226</v>
      </c>
      <c r="D104" s="235">
        <f>SUM(D105:D109)</f>
        <v>67107.070000000007</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5" t="s">
        <v>3091</v>
      </c>
      <c r="C105" s="202" t="s">
        <v>3227</v>
      </c>
      <c r="D105" s="218"/>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2345</v>
      </c>
      <c r="B106" s="85" t="s">
        <v>3071</v>
      </c>
      <c r="C106" s="202" t="s">
        <v>3228</v>
      </c>
      <c r="D106" s="218">
        <v>67107.070000000007</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2383</v>
      </c>
      <c r="B107" s="85" t="s">
        <v>3073</v>
      </c>
      <c r="C107" s="202" t="s">
        <v>3229</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3106</v>
      </c>
      <c r="B108" s="85" t="s">
        <v>3230</v>
      </c>
      <c r="C108" s="202" t="s">
        <v>3231</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0</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4"/>
      <c r="B111" s="144"/>
      <c r="C111" s="241"/>
      <c r="D111" s="214"/>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4"/>
      <c r="B112" s="144"/>
      <c r="C112" s="242"/>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1" sqref="C2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3</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16230</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3261</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3262</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3289</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3300</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3301</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1"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3409</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7">
        <v>126</v>
      </c>
      <c r="B166" s="248" t="str">
        <f t="shared" si="9"/>
        <v>O.K.</v>
      </c>
      <c r="C166" s="268" t="s">
        <v>3410</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7">
        <v>127</v>
      </c>
      <c r="B167" s="248" t="str">
        <f t="shared" si="9"/>
        <v>O.K.</v>
      </c>
      <c r="C167" s="268"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3412</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7">
        <v>129</v>
      </c>
      <c r="B169" s="248" t="str">
        <f t="shared" si="9"/>
        <v>O.K.</v>
      </c>
      <c r="C169" s="268" t="s">
        <v>3413</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7">
        <v>130</v>
      </c>
      <c r="B170" s="248" t="str">
        <f t="shared" si="9"/>
        <v>O.K.</v>
      </c>
      <c r="C170" s="268"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3415</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7">
        <v>132</v>
      </c>
      <c r="B172" s="248" t="str">
        <f t="shared" si="9"/>
        <v>O.K.</v>
      </c>
      <c r="C172" s="268" t="s">
        <v>3416</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7">
        <v>133</v>
      </c>
      <c r="B173" s="248" t="str">
        <f t="shared" si="9"/>
        <v>O.K.</v>
      </c>
      <c r="C173" s="268"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1"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1"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1" t="s">
        <v>3420</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7">
        <v>245</v>
      </c>
      <c r="B177" s="248" t="str">
        <f t="shared" si="9"/>
        <v>O.K.</v>
      </c>
      <c r="C177" s="271"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7">
        <v>268</v>
      </c>
      <c r="B178" s="275" t="str">
        <f t="shared" si="9"/>
        <v>O.K.</v>
      </c>
      <c r="C178" s="271" t="s">
        <v>3422</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7">
        <v>138</v>
      </c>
      <c r="B179" s="248" t="str">
        <f t="shared" si="9"/>
        <v>O.K.</v>
      </c>
      <c r="C179" s="271" t="s">
        <v>3423</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7">
        <v>139</v>
      </c>
      <c r="B180" s="248" t="str">
        <f t="shared" si="9"/>
        <v>O.K.</v>
      </c>
      <c r="C180" s="271"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1"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1"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1"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1"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1"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1"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1"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1"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1"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1"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1"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1" t="s">
        <v>3436</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7">
        <v>269</v>
      </c>
      <c r="B193" s="275" t="str">
        <f t="shared" si="9"/>
        <v>O.K.</v>
      </c>
      <c r="C193" s="271" t="s">
        <v>3437</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7">
        <v>250</v>
      </c>
      <c r="B194" s="248" t="str">
        <f t="shared" si="9"/>
        <v>O.K.</v>
      </c>
      <c r="C194" s="271" t="s">
        <v>3438</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7">
        <v>148</v>
      </c>
      <c r="B195" s="248" t="str">
        <f t="shared" si="9"/>
        <v>O.K.</v>
      </c>
      <c r="C195" s="271"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7">
        <v>251</v>
      </c>
      <c r="B196" s="248" t="str">
        <f t="shared" si="9"/>
        <v>O.K.</v>
      </c>
      <c r="C196" s="271" t="s">
        <v>3440</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7">
        <v>252</v>
      </c>
      <c r="B197" s="248" t="str">
        <f t="shared" si="9"/>
        <v>O.K.</v>
      </c>
      <c r="C197" s="271" t="s">
        <v>3441</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7">
        <v>149</v>
      </c>
      <c r="B198" s="248" t="str">
        <f t="shared" si="9"/>
        <v>O.K.</v>
      </c>
      <c r="C198" s="271"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7">
        <v>253</v>
      </c>
      <c r="B199" s="248" t="str">
        <f t="shared" si="9"/>
        <v>O.K.</v>
      </c>
      <c r="C199" s="271" t="s">
        <v>3443</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7">
        <v>254</v>
      </c>
      <c r="B200" s="248" t="str">
        <f t="shared" si="9"/>
        <v>O.K.</v>
      </c>
      <c r="C200" s="271" t="s">
        <v>3444</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7">
        <v>150</v>
      </c>
      <c r="B201" s="248" t="str">
        <f t="shared" si="9"/>
        <v>O.K.</v>
      </c>
      <c r="C201" s="271" t="s">
        <v>3445</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7">
        <v>151</v>
      </c>
      <c r="B202" s="248" t="str">
        <f t="shared" si="9"/>
        <v>O.K.</v>
      </c>
      <c r="C202" s="271"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7">
        <v>152</v>
      </c>
      <c r="B203" s="248" t="str">
        <f t="shared" si="9"/>
        <v>O.K.</v>
      </c>
      <c r="C203" s="271"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7">
        <v>153</v>
      </c>
      <c r="B204" s="248" t="str">
        <f t="shared" si="9"/>
        <v>O.K.</v>
      </c>
      <c r="C204" s="271"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7">
        <v>154</v>
      </c>
      <c r="B205" s="248" t="str">
        <f t="shared" si="9"/>
        <v>O.K.</v>
      </c>
      <c r="C205" s="271"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7">
        <v>255</v>
      </c>
      <c r="B206" s="248" t="str">
        <f t="shared" si="9"/>
        <v>O.K.</v>
      </c>
      <c r="C206" s="271" t="s">
        <v>3450</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7">
        <v>256</v>
      </c>
      <c r="B207" s="248" t="str">
        <f t="shared" si="9"/>
        <v>O.K.</v>
      </c>
      <c r="C207" s="271" t="s">
        <v>3451</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7">
        <v>155</v>
      </c>
      <c r="B208" s="248" t="str">
        <f t="shared" si="9"/>
        <v>O.K.</v>
      </c>
      <c r="C208" s="271"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7">
        <v>156</v>
      </c>
      <c r="B209" s="248" t="str">
        <f t="shared" si="9"/>
        <v>O.K.</v>
      </c>
      <c r="C209" s="271"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7">
        <v>157</v>
      </c>
      <c r="B210" s="248" t="str">
        <f t="shared" si="9"/>
        <v>O.K.</v>
      </c>
      <c r="C210" s="271"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7">
        <v>158</v>
      </c>
      <c r="B211" s="248" t="str">
        <f t="shared" si="9"/>
        <v>O.K.</v>
      </c>
      <c r="C211" s="271"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7">
        <v>159</v>
      </c>
      <c r="B212" s="248" t="str">
        <f t="shared" si="9"/>
        <v>O.K.</v>
      </c>
      <c r="C212" s="271"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7">
        <v>160</v>
      </c>
      <c r="B213" s="248" t="str">
        <f t="shared" si="9"/>
        <v>O.K.</v>
      </c>
      <c r="C213" s="271"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7">
        <v>161</v>
      </c>
      <c r="B214" s="248" t="str">
        <f t="shared" si="9"/>
        <v>O.K.</v>
      </c>
      <c r="C214" s="271"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7">
        <v>162</v>
      </c>
      <c r="B215" s="248" t="str">
        <f t="shared" si="9"/>
        <v>O.K.</v>
      </c>
      <c r="C215" s="271"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7">
        <v>163</v>
      </c>
      <c r="B216" s="248" t="str">
        <f t="shared" ref="B216:B279" si="12">IF(E216=1,"Pogreška",IF(F216=1,"Provjera","O.K."))</f>
        <v>O.K.</v>
      </c>
      <c r="C216" s="271"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7">
        <v>164</v>
      </c>
      <c r="B217" s="248" t="str">
        <f t="shared" si="12"/>
        <v>O.K.</v>
      </c>
      <c r="C217" s="271"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7">
        <v>165</v>
      </c>
      <c r="B218" s="248" t="str">
        <f t="shared" si="12"/>
        <v>O.K.</v>
      </c>
      <c r="C218" s="271"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7">
        <v>166</v>
      </c>
      <c r="B219" s="248" t="str">
        <f t="shared" si="12"/>
        <v>O.K.</v>
      </c>
      <c r="C219" s="271"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7">
        <v>167</v>
      </c>
      <c r="B220" s="248" t="str">
        <f t="shared" si="12"/>
        <v>O.K.</v>
      </c>
      <c r="C220" s="271" t="s">
        <v>3464</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7">
        <v>168</v>
      </c>
      <c r="B221" s="248" t="str">
        <f t="shared" si="12"/>
        <v>O.K.</v>
      </c>
      <c r="C221" s="271"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7">
        <v>169</v>
      </c>
      <c r="B222" s="248" t="str">
        <f t="shared" si="12"/>
        <v>O.K.</v>
      </c>
      <c r="C222" s="271"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7">
        <v>170</v>
      </c>
      <c r="B223" s="248" t="str">
        <f t="shared" si="12"/>
        <v>O.K.</v>
      </c>
      <c r="C223" s="271" t="s">
        <v>3467</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7">
        <v>171</v>
      </c>
      <c r="B224" s="248" t="str">
        <f t="shared" si="12"/>
        <v>O.K.</v>
      </c>
      <c r="C224" s="271"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7">
        <v>172</v>
      </c>
      <c r="B225" s="248" t="str">
        <f t="shared" si="12"/>
        <v>O.K.</v>
      </c>
      <c r="C225" s="271"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7">
        <v>173</v>
      </c>
      <c r="B226" s="248" t="str">
        <f t="shared" si="12"/>
        <v>O.K.</v>
      </c>
      <c r="C226" s="271"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7">
        <v>174</v>
      </c>
      <c r="B227" s="248" t="str">
        <f t="shared" si="12"/>
        <v>O.K.</v>
      </c>
      <c r="C227" s="271"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7">
        <v>175</v>
      </c>
      <c r="B228" s="248" t="str">
        <f t="shared" si="12"/>
        <v>O.K.</v>
      </c>
      <c r="C228" s="271"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1"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1"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1"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1" t="s">
        <v>3476</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71"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1"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1"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1"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1"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1"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1"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1"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1"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1" t="s">
        <v>3486</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1"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1"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1"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1"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1"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1"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1"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1"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1"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1"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1"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1"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1"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1"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1"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1"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1"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1"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1"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1"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1"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1"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1"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1"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1"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1"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1"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1"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1"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1"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1"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1"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1"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1"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1"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1"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1"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1"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1"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1"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1"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1"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1"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1"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1"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1"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1"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1"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1"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1"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1"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7">
        <v>236</v>
      </c>
      <c r="B294" s="248" t="str">
        <f t="shared" si="15"/>
        <v>O.K.</v>
      </c>
      <c r="C294" s="271"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8" t="str">
        <f t="shared" si="15"/>
        <v>O.K.</v>
      </c>
      <c r="C295" s="263"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1"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8" t="str">
        <f t="shared" si="15"/>
        <v>O.K.</v>
      </c>
      <c r="C297" s="263"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46"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46"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46"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46"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6"/>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2026-01-30T13:47:45Z</cp:lastPrinted>
  <dcterms:created xsi:type="dcterms:W3CDTF">2022-04-01T05:14:30Z</dcterms:created>
  <dcterms:modified xsi:type="dcterms:W3CDTF">2026-02-09T13:48:49Z</dcterms:modified>
</cp:coreProperties>
</file>